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<sst xmlns="http://schemas.openxmlformats.org/spreadsheetml/2006/main" count="123" uniqueCount="74">
  <si>
    <t>Lp.</t>
  </si>
  <si>
    <t>Dział</t>
  </si>
  <si>
    <t>Rozdział</t>
  </si>
  <si>
    <t>Nazwa zadania inwestycyjnego</t>
  </si>
  <si>
    <t>Uwagi</t>
  </si>
  <si>
    <t>1.</t>
  </si>
  <si>
    <t>Stworzenie mieszkania schronienia dla ofiar przemocy w rodzinie</t>
  </si>
  <si>
    <t>2.</t>
  </si>
  <si>
    <t>Przebudowa skrzyżowania drogi krajowej nr 39 z drogą powiatową nr 1741O oraz drogi gminnej nr 102141O na " małe rondo"</t>
  </si>
  <si>
    <t>3.</t>
  </si>
  <si>
    <t>4.</t>
  </si>
  <si>
    <t>5.</t>
  </si>
  <si>
    <t>6.</t>
  </si>
  <si>
    <t>Przebudowa nawierzchni jezdni i chodników ul. Reja</t>
  </si>
  <si>
    <t>7.</t>
  </si>
  <si>
    <t>Budowa układu komunikacyjnego wraz z kompleksowym uzbrojeniem terenu wokół ulic Wrocławska-Partyzantów-Robotnicza-Wileńska-Kwiatowa-Liliowa</t>
  </si>
  <si>
    <t>Rewitalizacja budynków mieszkalnych</t>
  </si>
  <si>
    <t>Komputeryzacja Urzędu Miejskiego</t>
  </si>
  <si>
    <t>Remont plafonu w Sali Rajców Ratusza Miejskiego</t>
  </si>
  <si>
    <t>Stworzenie systemu monitoringu miasta Brzeg dla poprawy bezpieczeństwa mieszkańców</t>
  </si>
  <si>
    <t>Wdrożenie informatycznego systemu zarządzania oświatą</t>
  </si>
  <si>
    <t>Komputeryzacja MOPS</t>
  </si>
  <si>
    <t>Realizacja Programu Rewitalizacji Terenów Zieleni Miejskiej</t>
  </si>
  <si>
    <t>Termomodernizacja budynku BCK</t>
  </si>
  <si>
    <t>Termomodernizacja budynku MBP</t>
  </si>
  <si>
    <t>Modernizacja obiektu odkrytego basenu miejskiego</t>
  </si>
  <si>
    <t>WYDATKI MAJĄTKOWE</t>
  </si>
  <si>
    <t>Razem</t>
  </si>
  <si>
    <t>Budowa hali sportowej PSP Nr 3</t>
  </si>
  <si>
    <t>R a z e m   w y d a t k i</t>
  </si>
  <si>
    <t>Plan na 2006 r.</t>
  </si>
  <si>
    <t>Budowa ulic "Osiedla Południowego": Norwida, Dłuskiego, Orzeszkowej, Tetmajera, Kani</t>
  </si>
  <si>
    <t>Budowa ulicy Platanowej</t>
  </si>
  <si>
    <t>Przebudowa nawierzchni jezdni i chodników ul. Dzierżonia</t>
  </si>
  <si>
    <t>Przebudowa układu komunikacyjnego w obrębie ulic Powstańców Śląskich - Mossora</t>
  </si>
  <si>
    <t>Adaptacja budynku hotelu robotniczego na "Inkubator Przedsiębiorczości" w Brzegu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</si>
  <si>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</si>
  <si>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</si>
  <si>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</si>
  <si>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</si>
  <si>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</si>
  <si>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Termomodernizacja budynków Ratusza i Urzędu Miasta w ramach BOŚ</t>
  </si>
  <si>
    <t xml:space="preserve">Remont elewacji zachodniej Ratusza </t>
  </si>
  <si>
    <t>Termomodernizacja budynków  Przedszkoli Nr 1,3,4,5,6,7,10,11 w ramach BOŚ</t>
  </si>
  <si>
    <t>Termomodernizacja budynku Żłobka Miejskiego w ramach BOŚ</t>
  </si>
  <si>
    <t>Budowa kwatery nr II składowiska gminnego Gać</t>
  </si>
  <si>
    <t>Budowa Gminnego Punktu Zbierania Odpadów Niebezpiecznych</t>
  </si>
  <si>
    <t>Modernizacja miejskiego oświetlenia ulicznego (Śródmieście - ul.Górna, Pańska, Reja, Dzierżonia, Polska - kontynuacja oraz ul. Kapucyńska)</t>
  </si>
  <si>
    <t>Termomodernizacja budynków szkół podstawowych Nr 1,3,5,ZS nr 2 z OI w ramach BOŚ</t>
  </si>
  <si>
    <t>Budowa terenowych urządzeń sportowych przy PSP nr 3</t>
  </si>
  <si>
    <t>Termomodernizacja budynków Gimnazjów Nr 1,3 oraz Zespołu Szkół Nr 1 z OS w ramach BOŚ</t>
  </si>
  <si>
    <t>Rozbudowa i modernizacja boisk szkolnych</t>
  </si>
  <si>
    <t>Plan wydatków inwestycyjnych na 2006 rok</t>
  </si>
  <si>
    <t xml:space="preserve">Kwota 88.000 zł - wydatki z GFOŚ i GW </t>
  </si>
  <si>
    <t>Realizacja projektu "Oczyszczanie ścieków w Brzegu"</t>
  </si>
  <si>
    <t>na realizację Wieloletniego Planu Inwestycyjnego</t>
  </si>
  <si>
    <t>Remont zabytkowych figur, pomników i budowli</t>
  </si>
  <si>
    <t>10.</t>
  </si>
  <si>
    <t>11.</t>
  </si>
  <si>
    <t>12.</t>
  </si>
  <si>
    <t>Budowa drogi dojazdowej do kompleksu przemysł. - usług. przy ul. Starobrzeskiej</t>
  </si>
  <si>
    <t xml:space="preserve">1. </t>
  </si>
  <si>
    <t>Rezerwa celowa na zakup nieruchomości z mienia Skarbu Państwa</t>
  </si>
  <si>
    <t>Budowa oświetlenia (łącznik ul. Jana Pawła II - Piastowska)</t>
  </si>
  <si>
    <t>zadania</t>
  </si>
  <si>
    <t>Przebudowa nawierzchni Placu Polonii Amerykańskiej i Placu Niepodległości wraz z podświetleniem Kościoła p.w. Św. Mikołaja</t>
  </si>
  <si>
    <t>Budowa ulic Kotlarska - Rzemieślnicza - etap II</t>
  </si>
  <si>
    <t>Budowa ulicy Jaśminowej - etap II</t>
  </si>
  <si>
    <t>Modernizacja układu komunikacyjnego na Osiedlu Szare Koszary w Brzegu ul. Kościuszki - etap II</t>
  </si>
  <si>
    <t>Całkowity koszt</t>
  </si>
  <si>
    <t>13.</t>
  </si>
  <si>
    <t>Budowa dojazdów do budynków mieszkalnych nr 2-12 przy ul. Saperskiej</t>
  </si>
  <si>
    <t>Załącznik do Uchwały nr LI/411/06</t>
  </si>
  <si>
    <t>Rady Miejskiej w Brzegu z dnia 01.06.2006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</si>
</sst>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0" fillId="0" borderId="7" xfId="0" applyNumberFormat="1" applyBorder="1" applyAlignment="1">
      <alignment/>
    </xf>
    <xf numFmtId="37" fontId="1" fillId="0" borderId="8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37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2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15" xfId="0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6" xfId="0" applyFont="1" applyFill="1" applyBorder="1" applyAlignment="1">
      <alignment/>
    </xf>
    <xf numFmtId="37" fontId="3" fillId="0" borderId="6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7" fontId="5" fillId="0" borderId="5" xfId="0" applyNumberFormat="1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5" xfId="0" applyBorder="1" applyAlignment="1">
      <alignment horizontal="right"/>
    </xf>
    <xf numFmtId="37" fontId="0" fillId="0" borderId="20" xfId="0" applyNumberFormat="1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wrapText="1"/>
    </xf>
    <xf numFmtId="37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7" fontId="4" fillId="0" borderId="3" xfId="0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26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80" workbookViewId="0" topLeftCell="C1">
      <selection activeCell="E3" sqref="E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2.7109375" style="0" customWidth="1"/>
    <col min="5" max="6" width="16.7109375" style="0" customWidth="1"/>
    <col min="7" max="7" width="12.28125" style="0" customWidth="1"/>
  </cols>
  <sheetData>
    <row r="1" spans="5:7" ht="12.75">
      <c r="E1" s="139" t="s">
        <v>72</v>
      </c>
      <c r="F1" s="139"/>
      <c r="G1" s="139"/>
    </row>
    <row r="2" spans="1:7" ht="15.75">
      <c r="A2" s="143" t="s">
        <v>26</v>
      </c>
      <c r="B2" s="143"/>
      <c r="C2" s="143"/>
      <c r="D2" s="143"/>
      <c r="E2" s="139" t="s">
        <v>73</v>
      </c>
      <c r="F2" s="139"/>
      <c r="G2" s="139"/>
    </row>
    <row r="3" spans="1:7" ht="18" customHeight="1">
      <c r="A3" s="139" t="s">
        <v>55</v>
      </c>
      <c r="B3" s="139"/>
      <c r="C3" s="139"/>
      <c r="D3" s="139"/>
      <c r="E3" s="134"/>
      <c r="F3" s="141"/>
      <c r="G3" s="142"/>
    </row>
    <row r="4" spans="6:7" ht="15.75">
      <c r="F4" s="140"/>
      <c r="G4" s="140"/>
    </row>
    <row r="5" spans="1:7" ht="15.75">
      <c r="A5" s="144" t="s">
        <v>52</v>
      </c>
      <c r="B5" s="145"/>
      <c r="C5" s="145"/>
      <c r="D5" s="145"/>
      <c r="E5" s="145"/>
      <c r="F5" s="145"/>
      <c r="G5" s="146"/>
    </row>
    <row r="6" spans="1:7" ht="15" customHeight="1">
      <c r="A6" s="147" t="s">
        <v>0</v>
      </c>
      <c r="B6" s="147" t="s">
        <v>1</v>
      </c>
      <c r="C6" s="147" t="s">
        <v>2</v>
      </c>
      <c r="D6" s="149" t="s">
        <v>3</v>
      </c>
      <c r="E6" s="135" t="s">
        <v>69</v>
      </c>
      <c r="F6" s="17"/>
      <c r="G6" s="147" t="s">
        <v>4</v>
      </c>
    </row>
    <row r="7" spans="1:7" ht="17.25" customHeight="1">
      <c r="A7" s="148"/>
      <c r="B7" s="148"/>
      <c r="C7" s="148"/>
      <c r="D7" s="150"/>
      <c r="E7" s="136" t="s">
        <v>64</v>
      </c>
      <c r="F7" s="136" t="s">
        <v>30</v>
      </c>
      <c r="G7" s="148"/>
    </row>
    <row r="8" spans="1:7" ht="25.5">
      <c r="A8" s="60" t="s">
        <v>5</v>
      </c>
      <c r="B8" s="68">
        <v>600</v>
      </c>
      <c r="C8" s="68">
        <v>60016</v>
      </c>
      <c r="D8" s="2" t="s">
        <v>8</v>
      </c>
      <c r="E8" s="18">
        <v>3105000</v>
      </c>
      <c r="F8" s="18">
        <v>1070000</v>
      </c>
      <c r="G8" s="20"/>
    </row>
    <row r="9" spans="1:7" ht="12.75" customHeight="1">
      <c r="A9" s="71" t="s">
        <v>7</v>
      </c>
      <c r="B9" s="93">
        <v>600</v>
      </c>
      <c r="C9" s="93">
        <v>60016</v>
      </c>
      <c r="D9" s="2" t="s">
        <v>68</v>
      </c>
      <c r="E9" s="18">
        <v>733000</v>
      </c>
      <c r="F9" s="18">
        <f>54000+321000</f>
        <v>375000</v>
      </c>
      <c r="G9" s="20"/>
    </row>
    <row r="10" spans="1:7" ht="12.75">
      <c r="A10" s="71" t="s">
        <v>9</v>
      </c>
      <c r="B10" s="93">
        <v>600</v>
      </c>
      <c r="C10" s="93">
        <v>60016</v>
      </c>
      <c r="D10" s="2" t="s">
        <v>13</v>
      </c>
      <c r="E10" s="18">
        <v>1464800</v>
      </c>
      <c r="F10" s="18">
        <f>1030000+430000+4800</f>
        <v>1464800</v>
      </c>
      <c r="G10" s="20"/>
    </row>
    <row r="11" spans="1:7" ht="25.5">
      <c r="A11" s="71" t="s">
        <v>10</v>
      </c>
      <c r="B11" s="93">
        <v>600</v>
      </c>
      <c r="C11" s="93">
        <v>60016</v>
      </c>
      <c r="D11" s="2" t="s">
        <v>15</v>
      </c>
      <c r="E11" s="18">
        <v>750000</v>
      </c>
      <c r="F11" s="18">
        <v>90000</v>
      </c>
      <c r="G11" s="20"/>
    </row>
    <row r="12" spans="1:7" ht="12.75">
      <c r="A12" s="71" t="s">
        <v>11</v>
      </c>
      <c r="B12" s="93">
        <v>600</v>
      </c>
      <c r="C12" s="93">
        <v>60016</v>
      </c>
      <c r="D12" s="2" t="s">
        <v>31</v>
      </c>
      <c r="E12" s="18">
        <v>115000</v>
      </c>
      <c r="F12" s="18">
        <f>325000-210000</f>
        <v>115000</v>
      </c>
      <c r="G12" s="20"/>
    </row>
    <row r="13" spans="1:7" ht="12.75">
      <c r="A13" s="71" t="s">
        <v>12</v>
      </c>
      <c r="B13" s="93">
        <v>600</v>
      </c>
      <c r="C13" s="93">
        <v>60016</v>
      </c>
      <c r="D13" s="2" t="s">
        <v>32</v>
      </c>
      <c r="E13" s="18">
        <v>518000</v>
      </c>
      <c r="F13" s="18">
        <f>530000-12000</f>
        <v>518000</v>
      </c>
      <c r="G13" s="20"/>
    </row>
    <row r="14" spans="1:7" ht="12.75">
      <c r="A14" s="71" t="s">
        <v>14</v>
      </c>
      <c r="B14" s="93">
        <v>600</v>
      </c>
      <c r="C14" s="93">
        <v>60016</v>
      </c>
      <c r="D14" s="2" t="s">
        <v>33</v>
      </c>
      <c r="E14" s="18">
        <v>220000</v>
      </c>
      <c r="F14" s="18">
        <f>220000-220000</f>
        <v>0</v>
      </c>
      <c r="G14" s="20"/>
    </row>
    <row r="15" spans="1:7" ht="25.5">
      <c r="A15" s="71" t="s">
        <v>36</v>
      </c>
      <c r="B15" s="93">
        <v>600</v>
      </c>
      <c r="C15" s="93">
        <v>60016</v>
      </c>
      <c r="D15" s="2" t="s">
        <v>65</v>
      </c>
      <c r="E15" s="18">
        <v>1500000</v>
      </c>
      <c r="F15" s="18">
        <v>1500000</v>
      </c>
      <c r="G15" s="20"/>
    </row>
    <row r="16" spans="1:7" ht="12.75">
      <c r="A16" s="60" t="s">
        <v>37</v>
      </c>
      <c r="B16" s="114">
        <v>600</v>
      </c>
      <c r="C16" s="114">
        <v>60016</v>
      </c>
      <c r="D16" s="115" t="s">
        <v>34</v>
      </c>
      <c r="E16" s="18">
        <v>1324000</v>
      </c>
      <c r="F16" s="58">
        <v>454000</v>
      </c>
      <c r="G16" s="58"/>
    </row>
    <row r="17" spans="1:7" ht="12.75">
      <c r="A17" s="116" t="s">
        <v>57</v>
      </c>
      <c r="B17" s="94">
        <v>600</v>
      </c>
      <c r="C17" s="94">
        <v>60016</v>
      </c>
      <c r="D17" s="52" t="s">
        <v>66</v>
      </c>
      <c r="E17" s="18">
        <v>370000</v>
      </c>
      <c r="F17" s="53">
        <f>297400+7240</f>
        <v>304640</v>
      </c>
      <c r="G17" s="117"/>
    </row>
    <row r="18" spans="1:7" ht="12.75">
      <c r="A18" s="71" t="s">
        <v>58</v>
      </c>
      <c r="B18" s="110">
        <v>600</v>
      </c>
      <c r="C18" s="111">
        <v>60016</v>
      </c>
      <c r="D18" s="112" t="s">
        <v>67</v>
      </c>
      <c r="E18" s="18">
        <v>465000</v>
      </c>
      <c r="F18" s="113">
        <f>390400+6020+12000</f>
        <v>408420</v>
      </c>
      <c r="G18" s="58"/>
    </row>
    <row r="19" spans="1:7" ht="12.75">
      <c r="A19" s="71" t="s">
        <v>59</v>
      </c>
      <c r="B19" s="94">
        <v>600</v>
      </c>
      <c r="C19" s="94">
        <v>60016</v>
      </c>
      <c r="D19" s="52" t="s">
        <v>60</v>
      </c>
      <c r="E19" s="18">
        <v>1150000</v>
      </c>
      <c r="F19" s="53">
        <v>110000</v>
      </c>
      <c r="G19" s="53"/>
    </row>
    <row r="20" spans="1:7" ht="13.5" thickBot="1">
      <c r="A20" s="92" t="s">
        <v>70</v>
      </c>
      <c r="B20" s="111">
        <v>600</v>
      </c>
      <c r="C20" s="111">
        <v>60016</v>
      </c>
      <c r="D20" s="112" t="s">
        <v>71</v>
      </c>
      <c r="E20" s="137">
        <v>109000</v>
      </c>
      <c r="F20" s="113">
        <v>109000</v>
      </c>
      <c r="G20" s="138"/>
    </row>
    <row r="21" spans="1:7" s="10" customFormat="1" ht="15.75" thickBot="1">
      <c r="A21" s="133"/>
      <c r="B21" s="95">
        <v>600</v>
      </c>
      <c r="C21" s="95">
        <v>60016</v>
      </c>
      <c r="D21" s="127" t="s">
        <v>27</v>
      </c>
      <c r="E21" s="119">
        <f>SUM(E8:E20)</f>
        <v>11823800</v>
      </c>
      <c r="F21" s="119">
        <f>SUM(F8:F20)</f>
        <v>6518860</v>
      </c>
      <c r="G21" s="128"/>
    </row>
    <row r="22" spans="1:7" ht="15">
      <c r="A22" s="129"/>
      <c r="B22" s="130"/>
      <c r="C22" s="130"/>
      <c r="D22" s="131"/>
      <c r="E22" s="27"/>
      <c r="F22" s="132"/>
      <c r="G22" s="26"/>
    </row>
    <row r="23" spans="1:7" ht="13.5" thickBot="1">
      <c r="A23" s="73" t="s">
        <v>5</v>
      </c>
      <c r="B23" s="97">
        <v>700</v>
      </c>
      <c r="C23" s="97">
        <v>70021</v>
      </c>
      <c r="D23" s="3" t="s">
        <v>35</v>
      </c>
      <c r="E23" s="19">
        <v>1491000</v>
      </c>
      <c r="F23" s="18">
        <v>422000</v>
      </c>
      <c r="G23" s="18"/>
    </row>
    <row r="24" spans="1:7" ht="15.75" thickBot="1">
      <c r="A24" s="74"/>
      <c r="B24" s="95">
        <v>700</v>
      </c>
      <c r="C24" s="95">
        <v>70021</v>
      </c>
      <c r="D24" s="44" t="s">
        <v>27</v>
      </c>
      <c r="E24" s="37">
        <f>SUM(E23)</f>
        <v>1491000</v>
      </c>
      <c r="F24" s="37">
        <f>SUM(F23)</f>
        <v>422000</v>
      </c>
      <c r="G24" s="56"/>
    </row>
    <row r="25" spans="1:7" ht="15">
      <c r="A25" s="75"/>
      <c r="B25" s="98"/>
      <c r="C25" s="98"/>
      <c r="D25" s="65"/>
      <c r="E25" s="27"/>
      <c r="F25" s="66"/>
      <c r="G25" s="67"/>
    </row>
    <row r="26" spans="1:7" ht="12.75">
      <c r="A26" s="73" t="s">
        <v>5</v>
      </c>
      <c r="B26" s="97">
        <v>700</v>
      </c>
      <c r="C26" s="97">
        <v>70095</v>
      </c>
      <c r="D26" s="64" t="s">
        <v>38</v>
      </c>
      <c r="E26" s="18">
        <v>4000000</v>
      </c>
      <c r="F26" s="18">
        <v>1041000</v>
      </c>
      <c r="G26" s="18"/>
    </row>
    <row r="27" spans="1:7" ht="12.75">
      <c r="A27" s="76" t="s">
        <v>7</v>
      </c>
      <c r="B27" s="99">
        <v>700</v>
      </c>
      <c r="C27" s="99">
        <v>70095</v>
      </c>
      <c r="D27" s="63" t="s">
        <v>39</v>
      </c>
      <c r="E27" s="18">
        <v>2882000</v>
      </c>
      <c r="F27" s="27">
        <v>1450000</v>
      </c>
      <c r="G27" s="27"/>
    </row>
    <row r="28" spans="1:7" ht="12.75">
      <c r="A28" s="76" t="s">
        <v>9</v>
      </c>
      <c r="B28" s="99">
        <v>700</v>
      </c>
      <c r="C28" s="99">
        <v>70095</v>
      </c>
      <c r="D28" s="63" t="s">
        <v>16</v>
      </c>
      <c r="E28" s="18">
        <v>900000</v>
      </c>
      <c r="F28" s="27">
        <v>100000</v>
      </c>
      <c r="G28" s="27"/>
    </row>
    <row r="29" spans="1:7" ht="13.5" thickBot="1">
      <c r="A29" s="77" t="s">
        <v>10</v>
      </c>
      <c r="B29" s="100">
        <v>700</v>
      </c>
      <c r="C29" s="100">
        <v>70095</v>
      </c>
      <c r="D29" s="54" t="s">
        <v>40</v>
      </c>
      <c r="E29" s="19">
        <v>2000000</v>
      </c>
      <c r="F29" s="25">
        <v>50000</v>
      </c>
      <c r="G29" s="34"/>
    </row>
    <row r="30" spans="1:7" ht="15.75" thickBot="1">
      <c r="A30" s="74"/>
      <c r="B30" s="95">
        <v>700</v>
      </c>
      <c r="C30" s="95">
        <v>70095</v>
      </c>
      <c r="D30" s="44" t="s">
        <v>27</v>
      </c>
      <c r="E30" s="37">
        <f>SUM(E26:E29)</f>
        <v>9782000</v>
      </c>
      <c r="F30" s="37">
        <f>SUM(F26:F29)</f>
        <v>2641000</v>
      </c>
      <c r="G30" s="56"/>
    </row>
    <row r="31" spans="1:7" ht="12.75">
      <c r="A31" s="76"/>
      <c r="B31" s="99"/>
      <c r="C31" s="99"/>
      <c r="D31" s="6"/>
      <c r="E31" s="27"/>
      <c r="F31" s="27"/>
      <c r="G31" s="26"/>
    </row>
    <row r="32" spans="1:7" ht="12.75">
      <c r="A32" s="73" t="s">
        <v>5</v>
      </c>
      <c r="B32" s="97">
        <v>750</v>
      </c>
      <c r="C32" s="97">
        <v>75023</v>
      </c>
      <c r="D32" s="2" t="s">
        <v>41</v>
      </c>
      <c r="E32" s="18">
        <v>2014000</v>
      </c>
      <c r="F32" s="18">
        <v>1911600</v>
      </c>
      <c r="G32" s="20"/>
    </row>
    <row r="33" spans="1:7" ht="12.75">
      <c r="A33" s="73" t="s">
        <v>7</v>
      </c>
      <c r="B33" s="97">
        <v>750</v>
      </c>
      <c r="C33" s="97">
        <v>75023</v>
      </c>
      <c r="D33" s="2" t="s">
        <v>17</v>
      </c>
      <c r="E33" s="18">
        <v>687000</v>
      </c>
      <c r="F33" s="18">
        <v>202000</v>
      </c>
      <c r="G33" s="20"/>
    </row>
    <row r="34" spans="1:7" ht="12.75">
      <c r="A34" s="73" t="s">
        <v>9</v>
      </c>
      <c r="B34" s="97">
        <v>750</v>
      </c>
      <c r="C34" s="97">
        <v>75023</v>
      </c>
      <c r="D34" s="3" t="s">
        <v>18</v>
      </c>
      <c r="E34" s="18">
        <v>60000</v>
      </c>
      <c r="F34" s="18">
        <v>60000</v>
      </c>
      <c r="G34" s="20"/>
    </row>
    <row r="35" spans="1:7" ht="13.5" thickBot="1">
      <c r="A35" s="78"/>
      <c r="B35" s="101">
        <v>750</v>
      </c>
      <c r="C35" s="101">
        <v>75023</v>
      </c>
      <c r="D35" s="61" t="s">
        <v>42</v>
      </c>
      <c r="E35" s="19">
        <v>2121000</v>
      </c>
      <c r="F35" s="19">
        <v>121000</v>
      </c>
      <c r="G35" s="21"/>
    </row>
    <row r="36" spans="1:7" ht="13.5" thickBot="1">
      <c r="A36" s="79"/>
      <c r="B36" s="95">
        <v>750</v>
      </c>
      <c r="C36" s="95">
        <v>75023</v>
      </c>
      <c r="D36" s="44" t="s">
        <v>27</v>
      </c>
      <c r="E36" s="37">
        <f>SUM(E32:E35)</f>
        <v>4882000</v>
      </c>
      <c r="F36" s="37">
        <f>SUM(F32:F35)</f>
        <v>2294600</v>
      </c>
      <c r="G36" s="45"/>
    </row>
    <row r="37" spans="1:7" ht="15">
      <c r="A37" s="80"/>
      <c r="B37" s="102"/>
      <c r="C37" s="102"/>
      <c r="D37" s="16"/>
      <c r="E37" s="29"/>
      <c r="F37" s="29"/>
      <c r="G37" s="22"/>
    </row>
    <row r="38" spans="1:7" ht="15.75" thickBot="1">
      <c r="A38" s="81" t="s">
        <v>5</v>
      </c>
      <c r="B38" s="101">
        <v>754</v>
      </c>
      <c r="C38" s="101">
        <v>75416</v>
      </c>
      <c r="D38" s="7" t="s">
        <v>19</v>
      </c>
      <c r="E38" s="19">
        <v>696000</v>
      </c>
      <c r="F38" s="19">
        <f>200000+83500</f>
        <v>283500</v>
      </c>
      <c r="G38" s="28"/>
    </row>
    <row r="39" spans="1:7" ht="13.5" thickBot="1">
      <c r="A39" s="82"/>
      <c r="B39" s="95">
        <v>754</v>
      </c>
      <c r="C39" s="95">
        <v>75416</v>
      </c>
      <c r="D39" s="44" t="s">
        <v>27</v>
      </c>
      <c r="E39" s="37">
        <f>SUM(E38)</f>
        <v>696000</v>
      </c>
      <c r="F39" s="119">
        <f>SUM(F38)</f>
        <v>283500</v>
      </c>
      <c r="G39" s="56"/>
    </row>
    <row r="40" spans="1:7" ht="12.75">
      <c r="A40" s="126"/>
      <c r="B40" s="98"/>
      <c r="C40" s="98"/>
      <c r="D40" s="65"/>
      <c r="E40" s="27"/>
      <c r="F40" s="66"/>
      <c r="G40" s="120"/>
    </row>
    <row r="41" spans="1:7" ht="13.5" hidden="1" thickBot="1">
      <c r="A41" s="73" t="s">
        <v>61</v>
      </c>
      <c r="B41" s="97">
        <v>758</v>
      </c>
      <c r="C41" s="97">
        <v>75818</v>
      </c>
      <c r="D41" s="121" t="s">
        <v>62</v>
      </c>
      <c r="E41" s="19">
        <v>0</v>
      </c>
      <c r="F41" s="18">
        <v>0</v>
      </c>
      <c r="G41" s="118"/>
    </row>
    <row r="42" spans="1:7" ht="13.5" hidden="1" thickBot="1">
      <c r="A42" s="82"/>
      <c r="B42" s="95">
        <v>758</v>
      </c>
      <c r="C42" s="95">
        <v>75818</v>
      </c>
      <c r="D42" s="44" t="s">
        <v>27</v>
      </c>
      <c r="E42" s="37">
        <f>SUM(E41)</f>
        <v>0</v>
      </c>
      <c r="F42" s="119">
        <f>SUM(F41)</f>
        <v>0</v>
      </c>
      <c r="G42" s="56"/>
    </row>
    <row r="43" spans="1:7" ht="15" hidden="1">
      <c r="A43" s="80"/>
      <c r="B43" s="102"/>
      <c r="C43" s="102"/>
      <c r="D43" s="16"/>
      <c r="E43" s="27"/>
      <c r="F43" s="29"/>
      <c r="G43" s="22"/>
    </row>
    <row r="44" spans="1:7" ht="15">
      <c r="A44" s="73" t="s">
        <v>5</v>
      </c>
      <c r="B44" s="97">
        <v>801</v>
      </c>
      <c r="C44" s="97">
        <v>80101</v>
      </c>
      <c r="D44" s="3" t="s">
        <v>48</v>
      </c>
      <c r="E44" s="18">
        <v>1822000</v>
      </c>
      <c r="F44" s="18">
        <f>720000+103000</f>
        <v>823000</v>
      </c>
      <c r="G44" s="30"/>
    </row>
    <row r="45" spans="1:7" ht="15">
      <c r="A45" s="73" t="s">
        <v>7</v>
      </c>
      <c r="B45" s="97">
        <v>801</v>
      </c>
      <c r="C45" s="97">
        <v>80101</v>
      </c>
      <c r="D45" s="3" t="s">
        <v>28</v>
      </c>
      <c r="E45" s="18">
        <v>5968000</v>
      </c>
      <c r="F45" s="18">
        <v>5900000</v>
      </c>
      <c r="G45" s="30"/>
    </row>
    <row r="46" spans="1:7" ht="15.75" thickBot="1">
      <c r="A46" s="77" t="s">
        <v>9</v>
      </c>
      <c r="B46" s="103">
        <v>801</v>
      </c>
      <c r="C46" s="103">
        <v>80101</v>
      </c>
      <c r="D46" s="55" t="s">
        <v>49</v>
      </c>
      <c r="E46" s="19">
        <v>1005000</v>
      </c>
      <c r="F46" s="34">
        <v>307000</v>
      </c>
      <c r="G46" s="59"/>
    </row>
    <row r="47" spans="1:7" ht="13.5" thickBot="1">
      <c r="A47" s="82"/>
      <c r="B47" s="95">
        <v>801</v>
      </c>
      <c r="C47" s="95">
        <v>80101</v>
      </c>
      <c r="D47" s="44" t="s">
        <v>27</v>
      </c>
      <c r="E47" s="37">
        <f>SUM(E44:E46)</f>
        <v>8795000</v>
      </c>
      <c r="F47" s="37">
        <f>SUM(F44:F46)</f>
        <v>7030000</v>
      </c>
      <c r="G47" s="45"/>
    </row>
    <row r="48" spans="1:7" ht="15">
      <c r="A48" s="76"/>
      <c r="B48" s="99"/>
      <c r="C48" s="99"/>
      <c r="D48" s="8"/>
      <c r="E48" s="27"/>
      <c r="F48" s="27"/>
      <c r="G48" s="31"/>
    </row>
    <row r="49" spans="1:7" ht="15.75" thickBot="1">
      <c r="A49" s="78" t="s">
        <v>5</v>
      </c>
      <c r="B49" s="101">
        <v>801</v>
      </c>
      <c r="C49" s="101">
        <v>80104</v>
      </c>
      <c r="D49" s="7" t="s">
        <v>43</v>
      </c>
      <c r="E49" s="19">
        <v>1007000</v>
      </c>
      <c r="F49" s="19">
        <v>648850</v>
      </c>
      <c r="G49" s="28"/>
    </row>
    <row r="50" spans="1:7" ht="15.75" thickBot="1">
      <c r="A50" s="74"/>
      <c r="B50" s="95">
        <v>801</v>
      </c>
      <c r="C50" s="95">
        <v>80104</v>
      </c>
      <c r="D50" s="44" t="s">
        <v>27</v>
      </c>
      <c r="E50" s="37">
        <f>SUM(E49)</f>
        <v>1007000</v>
      </c>
      <c r="F50" s="37">
        <f>SUM(F49:F49)</f>
        <v>648850</v>
      </c>
      <c r="G50" s="45"/>
    </row>
    <row r="51" spans="1:7" ht="30.75" customHeight="1" hidden="1">
      <c r="A51" s="76"/>
      <c r="B51" s="99"/>
      <c r="C51" s="99"/>
      <c r="D51" s="8"/>
      <c r="E51" s="27">
        <v>3105000</v>
      </c>
      <c r="F51" s="27"/>
      <c r="G51" s="31"/>
    </row>
    <row r="52" spans="1:7" ht="15">
      <c r="A52" s="83"/>
      <c r="B52" s="103"/>
      <c r="C52" s="103"/>
      <c r="D52" s="9"/>
      <c r="E52" s="18"/>
      <c r="F52" s="34"/>
      <c r="G52" s="35"/>
    </row>
    <row r="53" spans="1:7" ht="15">
      <c r="A53" s="78" t="s">
        <v>5</v>
      </c>
      <c r="B53" s="101">
        <v>801</v>
      </c>
      <c r="C53" s="101">
        <v>80110</v>
      </c>
      <c r="D53" s="7" t="s">
        <v>50</v>
      </c>
      <c r="E53" s="18">
        <v>1394000</v>
      </c>
      <c r="F53" s="19">
        <f>1110000-157000</f>
        <v>953000</v>
      </c>
      <c r="G53" s="28"/>
    </row>
    <row r="54" spans="1:7" ht="15.75" thickBot="1">
      <c r="A54" s="81" t="s">
        <v>7</v>
      </c>
      <c r="B54" s="104">
        <v>801</v>
      </c>
      <c r="C54" s="104">
        <v>80110</v>
      </c>
      <c r="D54" s="14" t="s">
        <v>51</v>
      </c>
      <c r="E54" s="19">
        <v>580000</v>
      </c>
      <c r="F54" s="32">
        <v>140000</v>
      </c>
      <c r="G54" s="33"/>
    </row>
    <row r="55" spans="1:7" ht="13.5" thickBot="1">
      <c r="A55" s="82"/>
      <c r="B55" s="95">
        <v>801</v>
      </c>
      <c r="C55" s="95">
        <v>80110</v>
      </c>
      <c r="D55" s="44" t="s">
        <v>27</v>
      </c>
      <c r="E55" s="37">
        <f>SUM(E53:E54)</f>
        <v>1974000</v>
      </c>
      <c r="F55" s="37">
        <f>SUM(F53:F54)</f>
        <v>1093000</v>
      </c>
      <c r="G55" s="45"/>
    </row>
    <row r="56" spans="1:7" ht="15">
      <c r="A56" s="76"/>
      <c r="B56" s="99"/>
      <c r="C56" s="99"/>
      <c r="D56" s="8"/>
      <c r="E56" s="27"/>
      <c r="F56" s="27"/>
      <c r="G56" s="31"/>
    </row>
    <row r="57" spans="1:7" ht="15.75" thickBot="1">
      <c r="A57" s="83" t="s">
        <v>5</v>
      </c>
      <c r="B57" s="103">
        <v>801</v>
      </c>
      <c r="C57" s="103">
        <v>80195</v>
      </c>
      <c r="D57" s="9" t="s">
        <v>20</v>
      </c>
      <c r="E57" s="19">
        <v>650000</v>
      </c>
      <c r="F57" s="34">
        <v>100000</v>
      </c>
      <c r="G57" s="35"/>
    </row>
    <row r="58" spans="1:7" ht="13.5" thickBot="1">
      <c r="A58" s="82"/>
      <c r="B58" s="95">
        <v>801</v>
      </c>
      <c r="C58" s="95">
        <v>80195</v>
      </c>
      <c r="D58" s="44" t="s">
        <v>27</v>
      </c>
      <c r="E58" s="37">
        <f>SUM(E57)</f>
        <v>650000</v>
      </c>
      <c r="F58" s="37">
        <f>SUM(F57)</f>
        <v>100000</v>
      </c>
      <c r="G58" s="45"/>
    </row>
    <row r="59" spans="1:7" ht="15">
      <c r="A59" s="80"/>
      <c r="B59" s="102"/>
      <c r="C59" s="102"/>
      <c r="D59" s="16"/>
      <c r="E59" s="27"/>
      <c r="F59" s="29"/>
      <c r="G59" s="22"/>
    </row>
    <row r="60" spans="1:7" ht="15.75" thickBot="1">
      <c r="A60" s="83" t="s">
        <v>5</v>
      </c>
      <c r="B60" s="103">
        <v>852</v>
      </c>
      <c r="C60" s="103">
        <v>85219</v>
      </c>
      <c r="D60" s="9" t="s">
        <v>21</v>
      </c>
      <c r="E60" s="19">
        <v>46000</v>
      </c>
      <c r="F60" s="34">
        <v>25000</v>
      </c>
      <c r="G60" s="35"/>
    </row>
    <row r="61" spans="1:7" ht="13.5" thickBot="1">
      <c r="A61" s="82"/>
      <c r="B61" s="95">
        <v>852</v>
      </c>
      <c r="C61" s="95">
        <v>85219</v>
      </c>
      <c r="D61" s="44" t="s">
        <v>27</v>
      </c>
      <c r="E61" s="37">
        <f>SUM(E60)</f>
        <v>46000</v>
      </c>
      <c r="F61" s="37">
        <f>SUM(F60)</f>
        <v>25000</v>
      </c>
      <c r="G61" s="45"/>
    </row>
    <row r="62" spans="1:7" ht="15">
      <c r="A62" s="83"/>
      <c r="B62" s="103"/>
      <c r="C62" s="103"/>
      <c r="D62" s="9"/>
      <c r="E62" s="27"/>
      <c r="F62" s="34"/>
      <c r="G62" s="35"/>
    </row>
    <row r="63" spans="1:7" ht="13.5" thickBot="1">
      <c r="A63" s="60" t="s">
        <v>5</v>
      </c>
      <c r="B63" s="68">
        <v>852</v>
      </c>
      <c r="C63" s="68">
        <v>85220</v>
      </c>
      <c r="D63" s="4" t="s">
        <v>6</v>
      </c>
      <c r="E63" s="19">
        <v>160000</v>
      </c>
      <c r="F63" s="19">
        <v>160000</v>
      </c>
      <c r="G63" s="21"/>
    </row>
    <row r="64" spans="1:7" ht="13.5" thickBot="1">
      <c r="A64" s="82"/>
      <c r="B64" s="95">
        <v>852</v>
      </c>
      <c r="C64" s="95">
        <v>85220</v>
      </c>
      <c r="D64" s="44" t="s">
        <v>27</v>
      </c>
      <c r="E64" s="37">
        <f>SUM(E63)</f>
        <v>160000</v>
      </c>
      <c r="F64" s="37">
        <f>SUM(F63)</f>
        <v>160000</v>
      </c>
      <c r="G64" s="45"/>
    </row>
    <row r="65" spans="1:7" ht="15">
      <c r="A65" s="72"/>
      <c r="B65" s="96"/>
      <c r="C65" s="96"/>
      <c r="D65" s="13"/>
      <c r="E65" s="27"/>
      <c r="F65" s="23"/>
      <c r="G65" s="22"/>
    </row>
    <row r="66" spans="1:7" ht="13.5" thickBot="1">
      <c r="A66" s="60" t="s">
        <v>5</v>
      </c>
      <c r="B66" s="68">
        <v>853</v>
      </c>
      <c r="C66" s="68">
        <v>85305</v>
      </c>
      <c r="D66" s="4" t="s">
        <v>44</v>
      </c>
      <c r="E66" s="19">
        <v>254000</v>
      </c>
      <c r="F66" s="19">
        <f>89700+54000</f>
        <v>143700</v>
      </c>
      <c r="G66" s="21"/>
    </row>
    <row r="67" spans="1:7" ht="13.5" thickBot="1">
      <c r="A67" s="84"/>
      <c r="B67" s="95">
        <v>853</v>
      </c>
      <c r="C67" s="95">
        <v>85305</v>
      </c>
      <c r="D67" s="49" t="s">
        <v>27</v>
      </c>
      <c r="E67" s="37">
        <f>SUM(E66)</f>
        <v>254000</v>
      </c>
      <c r="F67" s="37">
        <f>SUM(F66)</f>
        <v>143700</v>
      </c>
      <c r="G67" s="45"/>
    </row>
    <row r="68" spans="1:7" ht="15">
      <c r="A68" s="72"/>
      <c r="B68" s="96"/>
      <c r="C68" s="96"/>
      <c r="D68" s="13"/>
      <c r="E68" s="27"/>
      <c r="F68" s="23"/>
      <c r="G68" s="22"/>
    </row>
    <row r="69" spans="1:7" ht="13.5" thickBot="1">
      <c r="A69" s="60" t="s">
        <v>5</v>
      </c>
      <c r="B69" s="68">
        <v>900</v>
      </c>
      <c r="C69" s="68">
        <v>90001</v>
      </c>
      <c r="D69" s="4" t="s">
        <v>54</v>
      </c>
      <c r="E69" s="19">
        <v>118748000</v>
      </c>
      <c r="F69" s="19">
        <v>32564600</v>
      </c>
      <c r="G69" s="21"/>
    </row>
    <row r="70" spans="1:7" ht="13.5" thickBot="1">
      <c r="A70" s="84"/>
      <c r="B70" s="95">
        <v>900</v>
      </c>
      <c r="C70" s="95">
        <v>90001</v>
      </c>
      <c r="D70" s="49" t="s">
        <v>27</v>
      </c>
      <c r="E70" s="37">
        <f>SUM(E69)</f>
        <v>118748000</v>
      </c>
      <c r="F70" s="37">
        <f>SUM(F69)</f>
        <v>32564600</v>
      </c>
      <c r="G70" s="45"/>
    </row>
    <row r="71" spans="1:7" ht="15">
      <c r="A71" s="85"/>
      <c r="B71" s="96"/>
      <c r="C71" s="96"/>
      <c r="D71" s="69"/>
      <c r="E71" s="27"/>
      <c r="F71" s="70"/>
      <c r="G71" s="22"/>
    </row>
    <row r="72" spans="1:7" ht="12.75">
      <c r="A72" s="86" t="s">
        <v>5</v>
      </c>
      <c r="B72" s="101">
        <v>900</v>
      </c>
      <c r="C72" s="101">
        <v>90002</v>
      </c>
      <c r="D72" s="7" t="s">
        <v>45</v>
      </c>
      <c r="E72" s="18">
        <v>4736000</v>
      </c>
      <c r="F72" s="19">
        <v>671000</v>
      </c>
      <c r="G72" s="19"/>
    </row>
    <row r="73" spans="1:7" ht="13.5" thickBot="1">
      <c r="A73" s="81" t="s">
        <v>7</v>
      </c>
      <c r="B73" s="104">
        <v>900</v>
      </c>
      <c r="C73" s="104">
        <v>90002</v>
      </c>
      <c r="D73" s="57" t="s">
        <v>46</v>
      </c>
      <c r="E73" s="19">
        <v>40000</v>
      </c>
      <c r="F73" s="32">
        <v>40000</v>
      </c>
      <c r="G73" s="32"/>
    </row>
    <row r="74" spans="1:7" ht="13.5" thickBot="1">
      <c r="A74" s="87"/>
      <c r="B74" s="105">
        <v>900</v>
      </c>
      <c r="C74" s="105">
        <v>90002</v>
      </c>
      <c r="D74" s="50" t="s">
        <v>27</v>
      </c>
      <c r="E74" s="37">
        <f>SUM(E72:E73)</f>
        <v>4776000</v>
      </c>
      <c r="F74" s="47">
        <f>SUM(F72:F73)</f>
        <v>711000</v>
      </c>
      <c r="G74" s="47"/>
    </row>
    <row r="75" spans="1:7" ht="15">
      <c r="A75" s="88"/>
      <c r="B75" s="96"/>
      <c r="C75" s="96"/>
      <c r="D75" s="13"/>
      <c r="E75" s="29"/>
      <c r="F75" s="23"/>
      <c r="G75" s="22"/>
    </row>
    <row r="76" spans="1:7" ht="36.75" thickBot="1">
      <c r="A76" s="89" t="s">
        <v>5</v>
      </c>
      <c r="B76" s="100">
        <v>900</v>
      </c>
      <c r="C76" s="100">
        <v>90004</v>
      </c>
      <c r="D76" s="12" t="s">
        <v>22</v>
      </c>
      <c r="E76" s="32">
        <v>3035000</v>
      </c>
      <c r="F76" s="25">
        <f>638000+5860</f>
        <v>643860</v>
      </c>
      <c r="G76" s="109" t="s">
        <v>53</v>
      </c>
    </row>
    <row r="77" spans="1:7" ht="13.5" thickBot="1">
      <c r="A77" s="90"/>
      <c r="B77" s="95">
        <v>900</v>
      </c>
      <c r="C77" s="95">
        <v>90004</v>
      </c>
      <c r="D77" s="51" t="s">
        <v>27</v>
      </c>
      <c r="E77" s="37">
        <f>SUM(E76)</f>
        <v>3035000</v>
      </c>
      <c r="F77" s="37">
        <f>SUM(F76)</f>
        <v>643860</v>
      </c>
      <c r="G77" s="45"/>
    </row>
    <row r="78" spans="1:7" ht="12.75">
      <c r="A78" s="91"/>
      <c r="B78" s="106"/>
      <c r="C78" s="106"/>
      <c r="D78" s="5"/>
      <c r="E78" s="27"/>
      <c r="F78" s="27"/>
      <c r="G78" s="26"/>
    </row>
    <row r="79" spans="1:7" ht="25.5">
      <c r="A79" s="71" t="s">
        <v>5</v>
      </c>
      <c r="B79" s="93">
        <v>900</v>
      </c>
      <c r="C79" s="93">
        <v>90015</v>
      </c>
      <c r="D79" s="2" t="s">
        <v>47</v>
      </c>
      <c r="E79" s="18">
        <v>737000</v>
      </c>
      <c r="F79" s="18">
        <v>80000</v>
      </c>
      <c r="G79" s="20"/>
    </row>
    <row r="80" spans="1:7" ht="13.5" thickBot="1">
      <c r="A80" s="125" t="s">
        <v>7</v>
      </c>
      <c r="B80" s="122">
        <v>900</v>
      </c>
      <c r="C80" s="122">
        <v>90015</v>
      </c>
      <c r="D80" s="123" t="s">
        <v>63</v>
      </c>
      <c r="E80" s="19">
        <v>22000</v>
      </c>
      <c r="F80" s="34">
        <v>22000</v>
      </c>
      <c r="G80" s="124"/>
    </row>
    <row r="81" spans="1:7" ht="13.5" thickBot="1">
      <c r="A81" s="90"/>
      <c r="B81" s="95">
        <v>900</v>
      </c>
      <c r="C81" s="95">
        <v>90015</v>
      </c>
      <c r="D81" s="44" t="s">
        <v>27</v>
      </c>
      <c r="E81" s="37">
        <f>SUM(E79:E80)</f>
        <v>759000</v>
      </c>
      <c r="F81" s="37">
        <f>SUM(F79,F80)</f>
        <v>102000</v>
      </c>
      <c r="G81" s="45"/>
    </row>
    <row r="82" spans="1:7" ht="12.75">
      <c r="A82" s="91"/>
      <c r="B82" s="106"/>
      <c r="C82" s="106"/>
      <c r="D82" s="5"/>
      <c r="E82" s="27"/>
      <c r="F82" s="27"/>
      <c r="G82" s="26"/>
    </row>
    <row r="83" spans="1:7" ht="13.5" thickBot="1">
      <c r="A83" s="60" t="s">
        <v>5</v>
      </c>
      <c r="B83" s="68">
        <v>921</v>
      </c>
      <c r="C83" s="68">
        <v>92109</v>
      </c>
      <c r="D83" s="4" t="s">
        <v>23</v>
      </c>
      <c r="E83" s="19">
        <v>55000</v>
      </c>
      <c r="F83" s="19">
        <v>55000</v>
      </c>
      <c r="G83" s="21"/>
    </row>
    <row r="84" spans="1:7" ht="13.5" thickBot="1">
      <c r="A84" s="90"/>
      <c r="B84" s="95">
        <v>921</v>
      </c>
      <c r="C84" s="95">
        <v>92109</v>
      </c>
      <c r="D84" s="44" t="s">
        <v>27</v>
      </c>
      <c r="E84" s="37">
        <f>SUM(E83)</f>
        <v>55000</v>
      </c>
      <c r="F84" s="37">
        <f>SUM(F83)</f>
        <v>55000</v>
      </c>
      <c r="G84" s="45"/>
    </row>
    <row r="85" spans="1:7" ht="12.75">
      <c r="A85" s="85"/>
      <c r="B85" s="107"/>
      <c r="C85" s="107"/>
      <c r="D85" s="62"/>
      <c r="E85" s="27"/>
      <c r="F85" s="29"/>
      <c r="G85" s="24"/>
    </row>
    <row r="86" spans="1:7" ht="13.5" thickBot="1">
      <c r="A86" s="92" t="s">
        <v>5</v>
      </c>
      <c r="B86" s="108">
        <v>921</v>
      </c>
      <c r="C86" s="108">
        <v>92116</v>
      </c>
      <c r="D86" s="15" t="s">
        <v>24</v>
      </c>
      <c r="E86" s="19">
        <f>35000+14000</f>
        <v>49000</v>
      </c>
      <c r="F86" s="19">
        <v>35000</v>
      </c>
      <c r="G86" s="36"/>
    </row>
    <row r="87" spans="1:7" ht="13.5" thickBot="1">
      <c r="A87" s="90"/>
      <c r="B87" s="95">
        <v>921</v>
      </c>
      <c r="C87" s="95">
        <v>92116</v>
      </c>
      <c r="D87" s="44" t="s">
        <v>27</v>
      </c>
      <c r="E87" s="37">
        <f>SUM(E86)</f>
        <v>49000</v>
      </c>
      <c r="F87" s="37">
        <f>SUM(F86)</f>
        <v>35000</v>
      </c>
      <c r="G87" s="45"/>
    </row>
    <row r="88" spans="1:7" ht="12.75">
      <c r="A88" s="91"/>
      <c r="B88" s="106"/>
      <c r="C88" s="106"/>
      <c r="D88" s="5"/>
      <c r="E88" s="27"/>
      <c r="F88" s="27"/>
      <c r="G88" s="26"/>
    </row>
    <row r="89" spans="1:7" ht="13.5" thickBot="1">
      <c r="A89" s="60" t="s">
        <v>5</v>
      </c>
      <c r="B89" s="68">
        <v>921</v>
      </c>
      <c r="C89" s="68">
        <v>92120</v>
      </c>
      <c r="D89" s="4" t="s">
        <v>56</v>
      </c>
      <c r="E89" s="19">
        <v>162000</v>
      </c>
      <c r="F89" s="19">
        <f>12032+37300</f>
        <v>49332</v>
      </c>
      <c r="G89" s="21"/>
    </row>
    <row r="90" spans="1:7" ht="13.5" thickBot="1">
      <c r="A90" s="90"/>
      <c r="B90" s="95">
        <f>SUM(B89)</f>
        <v>921</v>
      </c>
      <c r="C90" s="95">
        <f>SUM(C89)</f>
        <v>92120</v>
      </c>
      <c r="D90" s="44" t="s">
        <v>27</v>
      </c>
      <c r="E90" s="37">
        <f>SUM(E89)</f>
        <v>162000</v>
      </c>
      <c r="F90" s="37">
        <f>SUM(F89)</f>
        <v>49332</v>
      </c>
      <c r="G90" s="45"/>
    </row>
    <row r="91" spans="1:7" ht="12.75">
      <c r="A91" s="91"/>
      <c r="B91" s="106"/>
      <c r="C91" s="106"/>
      <c r="D91" s="5"/>
      <c r="E91" s="27"/>
      <c r="F91" s="27"/>
      <c r="G91" s="26"/>
    </row>
    <row r="92" spans="1:7" ht="13.5" thickBot="1">
      <c r="A92" s="71" t="s">
        <v>5</v>
      </c>
      <c r="B92" s="93">
        <v>926</v>
      </c>
      <c r="C92" s="93">
        <v>92695</v>
      </c>
      <c r="D92" s="1" t="s">
        <v>25</v>
      </c>
      <c r="E92" s="19">
        <v>7342000</v>
      </c>
      <c r="F92" s="18">
        <f>320000+21600</f>
        <v>341600</v>
      </c>
      <c r="G92" s="20"/>
    </row>
    <row r="93" spans="1:7" ht="13.5" thickBot="1">
      <c r="A93" s="87"/>
      <c r="B93" s="105">
        <v>926</v>
      </c>
      <c r="C93" s="105">
        <v>92695</v>
      </c>
      <c r="D93" s="46" t="s">
        <v>27</v>
      </c>
      <c r="E93" s="37">
        <f>SUM(E92)</f>
        <v>7342000</v>
      </c>
      <c r="F93" s="47">
        <f>SUM(F92:F92)</f>
        <v>341600</v>
      </c>
      <c r="G93" s="48"/>
    </row>
    <row r="94" spans="1:7" ht="13.5" thickBot="1">
      <c r="A94" s="39"/>
      <c r="B94" s="39"/>
      <c r="C94" s="39"/>
      <c r="D94" s="39"/>
      <c r="E94" s="27"/>
      <c r="F94" s="34"/>
      <c r="G94" s="38"/>
    </row>
    <row r="95" spans="1:7" ht="17.25" thickBot="1" thickTop="1">
      <c r="A95" s="42" t="s">
        <v>29</v>
      </c>
      <c r="B95" s="40"/>
      <c r="C95" s="40"/>
      <c r="D95" s="40"/>
      <c r="E95" s="41">
        <f>E93+E90+E87+E84+E81+E77+E74+E70+E67+E64+E61+E58+E55+E50+E47+E42+E39+E36+E30+E24+E21</f>
        <v>176486800</v>
      </c>
      <c r="F95" s="41">
        <f>F93+F90+F87+F84+F81+F77+F74+F70+F67+F64+F61+F58+F55+F50+F47+F42+F39+F36+F30+F24+F21</f>
        <v>55862902</v>
      </c>
      <c r="G95" s="43"/>
    </row>
    <row r="96" spans="1:7" ht="13.5" thickTop="1">
      <c r="A96" s="10"/>
      <c r="B96" s="10"/>
      <c r="C96" s="10"/>
      <c r="D96" s="10"/>
      <c r="E96" s="10"/>
      <c r="F96" s="11"/>
      <c r="G96" s="10"/>
    </row>
    <row r="97" spans="1:7" ht="12.75">
      <c r="A97" s="10"/>
      <c r="B97" s="10"/>
      <c r="C97" s="10"/>
      <c r="D97" s="10"/>
      <c r="E97" s="10"/>
      <c r="F97" s="11"/>
      <c r="G97" s="10"/>
    </row>
    <row r="98" spans="1:7" ht="12.75">
      <c r="A98" s="10"/>
      <c r="B98" s="10"/>
      <c r="C98" s="10"/>
      <c r="D98" s="10"/>
      <c r="E98" s="10"/>
      <c r="F98" s="11"/>
      <c r="G98" s="10"/>
    </row>
    <row r="99" spans="1:7" ht="12.75">
      <c r="A99" s="10"/>
      <c r="B99" s="10"/>
      <c r="C99" s="10"/>
      <c r="D99" s="10"/>
      <c r="E99" s="10"/>
      <c r="F99" s="10"/>
      <c r="G99" s="10"/>
    </row>
    <row r="100" spans="1:7" ht="12.75">
      <c r="A100" s="10"/>
      <c r="B100" s="10"/>
      <c r="C100" s="10"/>
      <c r="D100" s="10"/>
      <c r="E100" s="10"/>
      <c r="F100" s="10"/>
      <c r="G100" s="10"/>
    </row>
    <row r="101" spans="1:7" ht="12.75">
      <c r="A101" s="10"/>
      <c r="B101" s="10"/>
      <c r="C101" s="10"/>
      <c r="D101" s="10"/>
      <c r="E101" s="10"/>
      <c r="F101" s="10"/>
      <c r="G101" s="10"/>
    </row>
  </sheetData>
  <mergeCells count="12">
    <mergeCell ref="A5:G5"/>
    <mergeCell ref="A6:A7"/>
    <mergeCell ref="G6:G7"/>
    <mergeCell ref="D6:D7"/>
    <mergeCell ref="C6:C7"/>
    <mergeCell ref="B6:B7"/>
    <mergeCell ref="E1:G1"/>
    <mergeCell ref="F4:G4"/>
    <mergeCell ref="F3:G3"/>
    <mergeCell ref="A2:D2"/>
    <mergeCell ref="A3:D3"/>
    <mergeCell ref="E2:G2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84" r:id="rId1"/>
  <rowBreaks count="2" manualBreakCount="2">
    <brk id="36" max="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2006-05-22T13:07:34Z</cp:lastPrinted>
  <dcterms:created xsi:type="dcterms:W3CDTF">2005-04-14T11:36:10Z</dcterms:created>
  <dcterms:modified xsi:type="dcterms:W3CDTF">2006-06-02T09:02:48Z</dcterms:modified>
  <cp:category/>
  <cp:version/>
  <cp:contentType/>
  <cp:contentStatus/>
</cp:coreProperties>
</file>