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<sst xmlns="http://schemas.openxmlformats.org/spreadsheetml/2006/main" count="167" uniqueCount="89">
  <si>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</si>
  <si>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</si>
  <si>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</si>
  <si>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</si>
  <si>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</si>
  <si>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</si>
  <si>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</si>
  <si>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</si>
  <si>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</si>
  <si>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</si>
  <si>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</si>
  <si>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</si>
  <si>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</si>
  <si>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</si>
  <si>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</si>
  <si>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</si>
  <si>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</si>
  <si>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</si>
  <si>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</si>
  <si>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</si>
  <si>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</si>
  <si>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</si>
  <si>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</si>
  <si>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</si>
  <si>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</si>
  <si>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</si>
  <si>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</si>
  <si>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</si>
  <si>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</si>
  <si>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</si>
  <si>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</si>
  <si>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</si>
  <si>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6.</t>
  </si>
  <si>
    <t>Remont drogi wewnętrznej ul. A. Krajowej - ul. K.Wyszyńskiego</t>
  </si>
  <si>
    <t>Budowa chodnika od ul. Reymonta do cmentarza komunalnego wraz z oświetleniem</t>
  </si>
  <si>
    <t>Komputeryzacja Zarządu Nieruchomości Miejskich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</si>
  <si>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</si>
  <si>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</si>
  <si>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</si>
  <si>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</si>
  <si>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</si>
  <si>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</si>
  <si>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</si>
  <si>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</si>
  <si>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</si>
  <si>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</si>
  <si>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</si>
  <si>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</si>
  <si>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</si>
  <si>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</si>
  <si>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</si>
  <si>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</si>
  <si>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</si>
  <si>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</si>
  <si>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</si>
  <si>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</si>
  <si>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</si>
  <si>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</si>
  <si>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</si>
  <si>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</si>
  <si>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</si>
  <si>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</si>
  <si>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</si>
  <si>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</si>
  <si>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Modernizacja oświetlenia wystawowego w Galerii Sztuki Współczesnej BCK</t>
  </si>
  <si>
    <t>Przebudowa obiektu stadionu miejskiego przy ul. Sportowej 1 w Brzegu</t>
  </si>
  <si>
    <t>Termomodernizacja budynku Urzędu Miasta i Ratusza</t>
  </si>
  <si>
    <t>Termomodernizacja budynków szkół podstawowych -  Nr 1,3,5, Zespół Szkół nr 2 z OI</t>
  </si>
  <si>
    <t>Termomodernizacja budynków Przedszkoli Nr 1,2,3,4,5,6,7,10,11</t>
  </si>
  <si>
    <t>Przebudowa układu komunikacyjnego w obrębie ulic Powstańców Śląskich - Mossora - etap II              (w tym zobowiązanie za 2006 r. za etap I zadania w kwocie 309.817 zł)</t>
  </si>
  <si>
    <t>Wykonanie instalacji monitoringu na boisku sportowym przy hali sportowej w PSP nr 3</t>
  </si>
  <si>
    <t>Budowa ogrodzenia przy PP nr 1 w Brzegu</t>
  </si>
  <si>
    <t>Zakup systemu holterowskiego 12 kanałowego wraz z 3 kanałowymi rejestratorami holterowskimi</t>
  </si>
  <si>
    <t>Realizacja projektu "Oczyszczanie ścieków w Brzegu" - dotacja z Gminy Lubsza</t>
  </si>
  <si>
    <t>Budowa ogrodzenia przy PSP nr 3</t>
  </si>
  <si>
    <t>Prace konserwatorskie, restauratorskie oraz roboty budowlane zabytkowej Bramy Odrzańskiej w Brzegu</t>
  </si>
  <si>
    <t>Modernizacja hali sportowej przy ul. Oławskiej 2 w Brzegu</t>
  </si>
  <si>
    <t>Zakup nowych  tablic i obręczy celem wyposażenia i dostosowania do rozgrywek ligowych  hali sportowej przy ul. Oławskiej 2 w Brzegu</t>
  </si>
  <si>
    <t>Wymiana instalacji elektrycznej w salach lekcyjnych, pomieszczeniach szkolnych                                             i korytarzach w ZS nr 2 z OI  w Brzegu</t>
  </si>
  <si>
    <t>10.</t>
  </si>
  <si>
    <t>Budowa chodnika ulicy Sportowej i Kusocińskiego wraz z oświetleniem i przebudową ogrodzenia Stadionu Miejskiego</t>
  </si>
  <si>
    <t>Modernizacja oświetlenia awaryjnego BCK</t>
  </si>
  <si>
    <t>Wykonanie systemu oddymiania 3 klatek schodowych</t>
  </si>
  <si>
    <t>Budowa systemu monitoringu miejskiego w Brzegu - etap II</t>
  </si>
  <si>
    <t>Zakup kserokopiarki do Urzędu Miasta</t>
  </si>
  <si>
    <t>Zakup samochodu służbowego do Urzędu Miasta</t>
  </si>
  <si>
    <t>Wymiana okładziny schodów i spoczników klatek schodowych oraz wymiana wykładzin dywanowych w salach dydaktycznych w PP nr 3 w Brzegu</t>
  </si>
  <si>
    <t>Remont nawierzchni ul. Wał Śluzowy wraz z oświetleniem</t>
  </si>
  <si>
    <t>Udrożnienie wentylacji w Publicznym Przedszkolu Nr 7 Integracyjnym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</si>
</sst>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17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18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19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37" fontId="5" fillId="0" borderId="1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19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19" xfId="0" applyBorder="1" applyAlignment="1">
      <alignment horizontal="right"/>
    </xf>
    <xf numFmtId="37" fontId="0" fillId="0" borderId="7" xfId="0" applyNumberFormat="1" applyBorder="1" applyAlignment="1">
      <alignment/>
    </xf>
    <xf numFmtId="0" fontId="0" fillId="0" borderId="4" xfId="0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7" fontId="0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5" xfId="0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15" xfId="0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37" fontId="3" fillId="0" borderId="6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SheetLayoutView="80" workbookViewId="0" topLeftCell="C1">
      <selection activeCell="F92" sqref="F9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6"/>
      <c r="B1" s="156"/>
      <c r="C1" s="156"/>
      <c r="D1" s="156"/>
      <c r="E1" s="86"/>
      <c r="F1" s="103"/>
      <c r="G1" s="86"/>
    </row>
    <row r="2" spans="6:7" ht="15.75">
      <c r="F2" s="155"/>
      <c r="G2" s="155"/>
    </row>
    <row r="3" spans="1:7" ht="15.75">
      <c r="A3" s="157" t="s">
        <v>26</v>
      </c>
      <c r="B3" s="158"/>
      <c r="C3" s="158"/>
      <c r="D3" s="158"/>
      <c r="E3" s="158"/>
      <c r="F3" s="158"/>
      <c r="G3" s="159"/>
    </row>
    <row r="4" spans="1:7" ht="15" customHeight="1">
      <c r="A4" s="160" t="s">
        <v>0</v>
      </c>
      <c r="B4" s="160" t="s">
        <v>1</v>
      </c>
      <c r="C4" s="160" t="s">
        <v>2</v>
      </c>
      <c r="D4" s="162" t="s">
        <v>3</v>
      </c>
      <c r="E4" s="87" t="s">
        <v>24</v>
      </c>
      <c r="F4" s="12"/>
      <c r="G4" s="160" t="s">
        <v>4</v>
      </c>
    </row>
    <row r="5" spans="1:7" ht="17.25" customHeight="1">
      <c r="A5" s="161"/>
      <c r="B5" s="161"/>
      <c r="C5" s="161"/>
      <c r="D5" s="163"/>
      <c r="E5" s="88" t="s">
        <v>23</v>
      </c>
      <c r="F5" s="88" t="s">
        <v>27</v>
      </c>
      <c r="G5" s="161"/>
    </row>
    <row r="6" spans="1:7" ht="15" customHeight="1" thickBot="1">
      <c r="A6" s="58" t="s">
        <v>5</v>
      </c>
      <c r="B6" s="72">
        <v>600</v>
      </c>
      <c r="C6" s="72">
        <v>60004</v>
      </c>
      <c r="D6" s="73" t="s">
        <v>28</v>
      </c>
      <c r="E6" s="89">
        <v>60000</v>
      </c>
      <c r="F6" s="74">
        <v>60000</v>
      </c>
      <c r="G6" s="90"/>
    </row>
    <row r="7" spans="1:7" s="9" customFormat="1" ht="15.75" thickBot="1">
      <c r="A7" s="140"/>
      <c r="B7" s="61">
        <v>600</v>
      </c>
      <c r="C7" s="61">
        <v>60004</v>
      </c>
      <c r="D7" s="82" t="s">
        <v>14</v>
      </c>
      <c r="E7" s="77">
        <f>SUM(E6)</f>
        <v>60000</v>
      </c>
      <c r="F7" s="77">
        <f>SUM(F6)</f>
        <v>60000</v>
      </c>
      <c r="G7" s="143"/>
    </row>
    <row r="8" spans="1:7" ht="27.75" customHeight="1">
      <c r="A8" s="47" t="s">
        <v>5</v>
      </c>
      <c r="B8" s="59">
        <v>600</v>
      </c>
      <c r="C8" s="59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47" t="s">
        <v>6</v>
      </c>
      <c r="B9" s="59">
        <v>600</v>
      </c>
      <c r="C9" s="59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47" t="s">
        <v>7</v>
      </c>
      <c r="B10" s="59">
        <v>600</v>
      </c>
      <c r="C10" s="59">
        <v>60016</v>
      </c>
      <c r="D10" s="1" t="s">
        <v>31</v>
      </c>
      <c r="E10" s="13">
        <f>4100000+540000</f>
        <v>4640000</v>
      </c>
      <c r="F10" s="13">
        <f>2300000-300000-400000-485500</f>
        <v>1114500</v>
      </c>
      <c r="G10" s="15"/>
    </row>
    <row r="11" spans="1:7" ht="25.5">
      <c r="A11" s="47" t="s">
        <v>8</v>
      </c>
      <c r="B11" s="75">
        <v>600</v>
      </c>
      <c r="C11" s="75">
        <v>60016</v>
      </c>
      <c r="D11" s="76" t="s">
        <v>69</v>
      </c>
      <c r="E11" s="13">
        <f>870000+300000</f>
        <v>1170000</v>
      </c>
      <c r="F11" s="14">
        <f>870000+300000</f>
        <v>1170000</v>
      </c>
      <c r="G11" s="40"/>
    </row>
    <row r="12" spans="1:7" ht="12.75" customHeight="1">
      <c r="A12" s="47" t="s">
        <v>9</v>
      </c>
      <c r="B12" s="60">
        <v>600</v>
      </c>
      <c r="C12" s="60">
        <v>60016</v>
      </c>
      <c r="D12" s="37" t="s">
        <v>62</v>
      </c>
      <c r="E12" s="13">
        <f>1396000+100000</f>
        <v>1496000</v>
      </c>
      <c r="F12" s="13">
        <f>400000+180000+100000</f>
        <v>680000</v>
      </c>
      <c r="G12" s="38"/>
    </row>
    <row r="13" spans="1:7" ht="12.75">
      <c r="A13" s="47" t="s">
        <v>32</v>
      </c>
      <c r="B13" s="60">
        <v>600</v>
      </c>
      <c r="C13" s="60">
        <v>60016</v>
      </c>
      <c r="D13" s="37" t="s">
        <v>33</v>
      </c>
      <c r="E13" s="92">
        <v>103000</v>
      </c>
      <c r="F13" s="13">
        <v>103000</v>
      </c>
      <c r="G13" s="38"/>
    </row>
    <row r="14" spans="1:7" ht="12.75">
      <c r="A14" s="47" t="s">
        <v>44</v>
      </c>
      <c r="B14" s="60">
        <v>600</v>
      </c>
      <c r="C14" s="60">
        <v>60016</v>
      </c>
      <c r="D14" s="37" t="s">
        <v>53</v>
      </c>
      <c r="E14" s="92">
        <v>2100000</v>
      </c>
      <c r="F14" s="13">
        <v>300000</v>
      </c>
      <c r="G14" s="38"/>
    </row>
    <row r="15" spans="1:7" ht="25.5">
      <c r="A15" s="47" t="s">
        <v>16</v>
      </c>
      <c r="B15" s="60">
        <v>600</v>
      </c>
      <c r="C15" s="60">
        <v>60016</v>
      </c>
      <c r="D15" s="37" t="s">
        <v>80</v>
      </c>
      <c r="E15" s="92">
        <v>1125000</v>
      </c>
      <c r="F15" s="13">
        <v>300000</v>
      </c>
      <c r="G15" s="38"/>
    </row>
    <row r="16" spans="1:7" ht="12.75">
      <c r="A16" s="47" t="s">
        <v>17</v>
      </c>
      <c r="B16" s="60">
        <v>600</v>
      </c>
      <c r="C16" s="60">
        <v>60016</v>
      </c>
      <c r="D16" s="37" t="s">
        <v>34</v>
      </c>
      <c r="E16" s="92">
        <v>50000</v>
      </c>
      <c r="F16" s="13">
        <v>50000</v>
      </c>
      <c r="G16" s="38"/>
    </row>
    <row r="17" spans="1:7" ht="13.5" thickBot="1">
      <c r="A17" s="47" t="s">
        <v>79</v>
      </c>
      <c r="B17" s="72">
        <v>600</v>
      </c>
      <c r="C17" s="72">
        <v>60016</v>
      </c>
      <c r="D17" s="73" t="s">
        <v>87</v>
      </c>
      <c r="E17" s="89">
        <v>80000</v>
      </c>
      <c r="F17" s="25">
        <v>80000</v>
      </c>
      <c r="G17" s="93"/>
    </row>
    <row r="18" spans="1:7" s="9" customFormat="1" ht="15.75" thickBot="1">
      <c r="A18" s="140"/>
      <c r="B18" s="61">
        <v>600</v>
      </c>
      <c r="C18" s="61">
        <v>60016</v>
      </c>
      <c r="D18" s="82" t="s">
        <v>14</v>
      </c>
      <c r="E18" s="77">
        <f>SUM(E8:E17)</f>
        <v>11829000</v>
      </c>
      <c r="F18" s="77">
        <f>SUM(F8:F17)</f>
        <v>4317500</v>
      </c>
      <c r="G18" s="143"/>
    </row>
    <row r="19" spans="1:7" s="9" customFormat="1" ht="15">
      <c r="A19" s="48"/>
      <c r="B19" s="64"/>
      <c r="C19" s="64"/>
      <c r="D19" s="94"/>
      <c r="E19" s="110"/>
      <c r="F19" s="110"/>
      <c r="G19" s="95"/>
    </row>
    <row r="20" spans="1:7" s="9" customFormat="1" ht="13.5" thickBot="1">
      <c r="A20" s="49" t="s">
        <v>5</v>
      </c>
      <c r="B20" s="63">
        <v>700</v>
      </c>
      <c r="C20" s="63">
        <v>70005</v>
      </c>
      <c r="D20" s="2" t="s">
        <v>35</v>
      </c>
      <c r="E20" s="14">
        <v>65000</v>
      </c>
      <c r="F20" s="13">
        <v>15000</v>
      </c>
      <c r="G20" s="13"/>
    </row>
    <row r="21" spans="1:7" s="9" customFormat="1" ht="15.75" thickBot="1">
      <c r="A21" s="140"/>
      <c r="B21" s="61">
        <v>700</v>
      </c>
      <c r="C21" s="61">
        <v>70005</v>
      </c>
      <c r="D21" s="32" t="s">
        <v>14</v>
      </c>
      <c r="E21" s="27">
        <f>SUM(E20)</f>
        <v>65000</v>
      </c>
      <c r="F21" s="27">
        <f>SUM(F20)</f>
        <v>15000</v>
      </c>
      <c r="G21" s="144"/>
    </row>
    <row r="22" spans="1:7" ht="15">
      <c r="A22" s="83"/>
      <c r="B22" s="84"/>
      <c r="C22" s="84"/>
      <c r="D22" s="85"/>
      <c r="E22" s="112"/>
      <c r="F22" s="111"/>
      <c r="G22" s="19"/>
    </row>
    <row r="23" spans="1:7" ht="12.75">
      <c r="A23" s="49" t="s">
        <v>5</v>
      </c>
      <c r="B23" s="151">
        <v>700</v>
      </c>
      <c r="C23" s="63">
        <v>70095</v>
      </c>
      <c r="D23" s="43" t="s">
        <v>18</v>
      </c>
      <c r="E23" s="13">
        <f>5145000</f>
        <v>5145000</v>
      </c>
      <c r="F23" s="13">
        <f>3330000-2027629-2850-369521</f>
        <v>930000</v>
      </c>
      <c r="G23" s="13"/>
    </row>
    <row r="24" spans="1:7" ht="12.75">
      <c r="A24" s="50" t="s">
        <v>6</v>
      </c>
      <c r="B24" s="65">
        <v>700</v>
      </c>
      <c r="C24" s="65">
        <v>70095</v>
      </c>
      <c r="D24" s="42" t="s">
        <v>19</v>
      </c>
      <c r="E24" s="13">
        <f>2432627+184089</f>
        <v>2616716</v>
      </c>
      <c r="F24" s="20">
        <f>1810142+184089</f>
        <v>1994231</v>
      </c>
      <c r="G24" s="20"/>
    </row>
    <row r="25" spans="1:7" ht="25.5">
      <c r="A25" s="50" t="s">
        <v>7</v>
      </c>
      <c r="B25" s="65">
        <v>700</v>
      </c>
      <c r="C25" s="65">
        <v>70095</v>
      </c>
      <c r="D25" s="42" t="s">
        <v>48</v>
      </c>
      <c r="E25" s="13">
        <f>10263000+154000</f>
        <v>10417000</v>
      </c>
      <c r="F25" s="20">
        <f>40000+154000</f>
        <v>194000</v>
      </c>
      <c r="G25" s="20"/>
    </row>
    <row r="26" spans="1:7" ht="12.75">
      <c r="A26" s="49">
        <v>4</v>
      </c>
      <c r="B26" s="63">
        <v>700</v>
      </c>
      <c r="C26" s="63">
        <v>70095</v>
      </c>
      <c r="D26" s="43" t="s">
        <v>54</v>
      </c>
      <c r="E26" s="13">
        <f>537000+54000</f>
        <v>591000</v>
      </c>
      <c r="F26" s="13">
        <f>26000+54000</f>
        <v>80000</v>
      </c>
      <c r="G26" s="13"/>
    </row>
    <row r="27" spans="1:7" ht="13.5" thickBot="1">
      <c r="A27" s="51">
        <v>5</v>
      </c>
      <c r="B27" s="66">
        <v>700</v>
      </c>
      <c r="C27" s="66">
        <v>70095</v>
      </c>
      <c r="D27" s="39" t="s">
        <v>20</v>
      </c>
      <c r="E27" s="25">
        <v>500000</v>
      </c>
      <c r="F27" s="18">
        <v>250000</v>
      </c>
      <c r="G27" s="25"/>
    </row>
    <row r="28" spans="1:7" ht="15.75" thickBot="1">
      <c r="A28" s="140"/>
      <c r="B28" s="61">
        <v>700</v>
      </c>
      <c r="C28" s="61">
        <v>70095</v>
      </c>
      <c r="D28" s="32" t="s">
        <v>14</v>
      </c>
      <c r="E28" s="27">
        <f>SUM(E23:E27)</f>
        <v>19269716</v>
      </c>
      <c r="F28" s="27">
        <f>SUM(F23:F27)</f>
        <v>3448231</v>
      </c>
      <c r="G28" s="144"/>
    </row>
    <row r="29" spans="1:7" ht="15">
      <c r="A29" s="48"/>
      <c r="B29" s="64"/>
      <c r="C29" s="64"/>
      <c r="D29" s="44"/>
      <c r="E29" s="113"/>
      <c r="F29" s="113"/>
      <c r="G29" s="98"/>
    </row>
    <row r="30" spans="1:7" ht="13.5" thickBot="1">
      <c r="A30" s="99" t="s">
        <v>5</v>
      </c>
      <c r="B30" s="100">
        <v>710</v>
      </c>
      <c r="C30" s="100">
        <v>71035</v>
      </c>
      <c r="D30" s="101" t="s">
        <v>42</v>
      </c>
      <c r="E30" s="24">
        <v>280000</v>
      </c>
      <c r="F30" s="24">
        <v>280000</v>
      </c>
      <c r="G30" s="24"/>
    </row>
    <row r="31" spans="1:7" ht="15.75" thickBot="1">
      <c r="A31" s="140"/>
      <c r="B31" s="61">
        <v>710</v>
      </c>
      <c r="C31" s="61">
        <v>71035</v>
      </c>
      <c r="D31" s="32" t="s">
        <v>14</v>
      </c>
      <c r="E31" s="27">
        <f>SUM(E30)</f>
        <v>280000</v>
      </c>
      <c r="F31" s="27">
        <f>SUM(F30)</f>
        <v>280000</v>
      </c>
      <c r="G31" s="144"/>
    </row>
    <row r="32" spans="1:7" ht="12.75">
      <c r="A32" s="50"/>
      <c r="B32" s="65"/>
      <c r="C32" s="65"/>
      <c r="D32" s="5"/>
      <c r="E32" s="112"/>
      <c r="F32" s="112"/>
      <c r="G32" s="19"/>
    </row>
    <row r="33" spans="1:7" ht="12.75">
      <c r="A33" s="49" t="s">
        <v>5</v>
      </c>
      <c r="B33" s="63">
        <v>750</v>
      </c>
      <c r="C33" s="63">
        <v>75023</v>
      </c>
      <c r="D33" s="37" t="s">
        <v>66</v>
      </c>
      <c r="E33" s="13">
        <f>3070000+1749000+70000</f>
        <v>4889000</v>
      </c>
      <c r="F33" s="13">
        <f>1476417-400000-488874</f>
        <v>587543</v>
      </c>
      <c r="G33" s="15"/>
    </row>
    <row r="34" spans="1:7" ht="12.75">
      <c r="A34" s="49" t="s">
        <v>6</v>
      </c>
      <c r="B34" s="63">
        <v>750</v>
      </c>
      <c r="C34" s="63">
        <v>75023</v>
      </c>
      <c r="D34" s="1" t="s">
        <v>10</v>
      </c>
      <c r="E34" s="13">
        <f>837000</f>
        <v>837000</v>
      </c>
      <c r="F34" s="13">
        <f>225000</f>
        <v>225000</v>
      </c>
      <c r="G34" s="15"/>
    </row>
    <row r="35" spans="1:7" ht="12.75">
      <c r="A35" s="49" t="s">
        <v>7</v>
      </c>
      <c r="B35" s="63">
        <v>750</v>
      </c>
      <c r="C35" s="63">
        <v>75023</v>
      </c>
      <c r="D35" s="2" t="s">
        <v>11</v>
      </c>
      <c r="E35" s="13">
        <v>40000</v>
      </c>
      <c r="F35" s="13">
        <v>40000</v>
      </c>
      <c r="G35" s="15"/>
    </row>
    <row r="36" spans="1:7" ht="12.75">
      <c r="A36" s="49" t="s">
        <v>8</v>
      </c>
      <c r="B36" s="63">
        <v>750</v>
      </c>
      <c r="C36" s="63">
        <v>75023</v>
      </c>
      <c r="D36" s="43" t="s">
        <v>45</v>
      </c>
      <c r="E36" s="13">
        <v>2000000</v>
      </c>
      <c r="F36" s="13">
        <v>50000</v>
      </c>
      <c r="G36" s="15"/>
    </row>
    <row r="37" spans="1:7" ht="12.75">
      <c r="A37" s="150" t="s">
        <v>9</v>
      </c>
      <c r="B37" s="151">
        <v>750</v>
      </c>
      <c r="C37" s="63">
        <v>75023</v>
      </c>
      <c r="D37" s="43" t="s">
        <v>84</v>
      </c>
      <c r="E37" s="13">
        <v>30000</v>
      </c>
      <c r="F37" s="13">
        <v>30000</v>
      </c>
      <c r="G37" s="15"/>
    </row>
    <row r="38" spans="1:7" ht="13.5" thickBot="1">
      <c r="A38" s="152" t="s">
        <v>32</v>
      </c>
      <c r="B38" s="153">
        <v>750</v>
      </c>
      <c r="C38" s="69">
        <v>75023</v>
      </c>
      <c r="D38" s="102" t="s">
        <v>85</v>
      </c>
      <c r="E38" s="25">
        <v>100000</v>
      </c>
      <c r="F38" s="25">
        <v>100000</v>
      </c>
      <c r="G38" s="148"/>
    </row>
    <row r="39" spans="1:7" ht="13.5" thickBot="1">
      <c r="A39" s="53"/>
      <c r="B39" s="61">
        <v>750</v>
      </c>
      <c r="C39" s="61">
        <v>75023</v>
      </c>
      <c r="D39" s="32" t="s">
        <v>14</v>
      </c>
      <c r="E39" s="27">
        <f>SUM(E33:E38)</f>
        <v>7896000</v>
      </c>
      <c r="F39" s="27">
        <f>SUM(F33:F38)</f>
        <v>1032543</v>
      </c>
      <c r="G39" s="27"/>
    </row>
    <row r="40" spans="1:7" ht="12.75">
      <c r="A40" s="104"/>
      <c r="B40" s="96"/>
      <c r="C40" s="96"/>
      <c r="D40" s="97"/>
      <c r="E40" s="117"/>
      <c r="F40" s="117"/>
      <c r="G40" s="98"/>
    </row>
    <row r="41" spans="1:7" ht="12.75">
      <c r="A41" s="49" t="s">
        <v>5</v>
      </c>
      <c r="B41" s="63">
        <v>754</v>
      </c>
      <c r="C41" s="63">
        <v>75416</v>
      </c>
      <c r="D41" s="147" t="s">
        <v>56</v>
      </c>
      <c r="E41" s="13">
        <v>10000</v>
      </c>
      <c r="F41" s="13">
        <v>10000</v>
      </c>
      <c r="G41" s="128"/>
    </row>
    <row r="42" spans="1:7" ht="13.5" thickBot="1">
      <c r="A42" s="55" t="s">
        <v>6</v>
      </c>
      <c r="B42" s="69">
        <v>754</v>
      </c>
      <c r="C42" s="69">
        <v>75416</v>
      </c>
      <c r="D42" s="107" t="s">
        <v>83</v>
      </c>
      <c r="E42" s="25">
        <v>548000</v>
      </c>
      <c r="F42" s="25">
        <v>67500</v>
      </c>
      <c r="G42" s="45"/>
    </row>
    <row r="43" spans="1:7" ht="13.5" thickBot="1">
      <c r="A43" s="53"/>
      <c r="B43" s="61">
        <v>754</v>
      </c>
      <c r="C43" s="61">
        <v>75416</v>
      </c>
      <c r="D43" s="32" t="s">
        <v>14</v>
      </c>
      <c r="E43" s="27">
        <f>SUM(E41:E42)</f>
        <v>558000</v>
      </c>
      <c r="F43" s="27">
        <f>SUM(F41:F42)</f>
        <v>77500</v>
      </c>
      <c r="G43" s="27"/>
    </row>
    <row r="44" spans="1:7" ht="12.75">
      <c r="A44" s="104"/>
      <c r="B44" s="96"/>
      <c r="C44" s="96"/>
      <c r="D44" s="97"/>
      <c r="E44" s="98"/>
      <c r="F44" s="114"/>
      <c r="G44" s="98"/>
    </row>
    <row r="45" spans="1:7" ht="15">
      <c r="A45" s="49" t="s">
        <v>5</v>
      </c>
      <c r="B45" s="63">
        <v>801</v>
      </c>
      <c r="C45" s="63">
        <v>80101</v>
      </c>
      <c r="D45" s="2" t="s">
        <v>67</v>
      </c>
      <c r="E45" s="13">
        <f>4665000+3909000+50000+98000</f>
        <v>8722000</v>
      </c>
      <c r="F45" s="13">
        <f>230000+2285000+50000</f>
        <v>2565000</v>
      </c>
      <c r="G45" s="22"/>
    </row>
    <row r="46" spans="1:7" ht="15">
      <c r="A46" s="49" t="s">
        <v>6</v>
      </c>
      <c r="B46" s="63">
        <v>801</v>
      </c>
      <c r="C46" s="63">
        <v>80101</v>
      </c>
      <c r="D46" s="2" t="s">
        <v>74</v>
      </c>
      <c r="E46" s="13">
        <f>120000+35000</f>
        <v>155000</v>
      </c>
      <c r="F46" s="13">
        <f>120000+35000</f>
        <v>155000</v>
      </c>
      <c r="G46" s="22"/>
    </row>
    <row r="47" spans="1:7" ht="30.75" customHeight="1">
      <c r="A47" s="49" t="s">
        <v>7</v>
      </c>
      <c r="B47" s="63">
        <v>801</v>
      </c>
      <c r="C47" s="63">
        <v>80101</v>
      </c>
      <c r="D47" s="6" t="s">
        <v>78</v>
      </c>
      <c r="E47" s="14">
        <v>45000</v>
      </c>
      <c r="F47" s="13">
        <v>45000</v>
      </c>
      <c r="G47" s="22"/>
    </row>
    <row r="48" spans="1:7" ht="15">
      <c r="A48" s="55" t="s">
        <v>8</v>
      </c>
      <c r="B48" s="69">
        <v>801</v>
      </c>
      <c r="C48" s="69">
        <v>80101</v>
      </c>
      <c r="D48" s="6" t="s">
        <v>22</v>
      </c>
      <c r="E48" s="14">
        <f>300000-100000</f>
        <v>200000</v>
      </c>
      <c r="F48" s="25">
        <f>300000-100000</f>
        <v>200000</v>
      </c>
      <c r="G48" s="26"/>
    </row>
    <row r="49" spans="1:7" ht="15.75" thickBot="1">
      <c r="A49" s="99" t="s">
        <v>9</v>
      </c>
      <c r="B49" s="100">
        <v>801</v>
      </c>
      <c r="C49" s="100">
        <v>80101</v>
      </c>
      <c r="D49" s="101" t="s">
        <v>70</v>
      </c>
      <c r="E49" s="24">
        <v>30000</v>
      </c>
      <c r="F49" s="24">
        <v>30000</v>
      </c>
      <c r="G49" s="132"/>
    </row>
    <row r="50" spans="1:7" ht="13.5" thickBot="1">
      <c r="A50" s="53"/>
      <c r="B50" s="61">
        <v>801</v>
      </c>
      <c r="C50" s="61">
        <v>80101</v>
      </c>
      <c r="D50" s="32" t="s">
        <v>14</v>
      </c>
      <c r="E50" s="27">
        <f>SUM(E45:E49)</f>
        <v>9152000</v>
      </c>
      <c r="F50" s="27">
        <f>SUM(F45:F49)</f>
        <v>2995000</v>
      </c>
      <c r="G50" s="27"/>
    </row>
    <row r="51" spans="1:7" ht="15">
      <c r="A51" s="50"/>
      <c r="B51" s="65"/>
      <c r="C51" s="65"/>
      <c r="D51" s="7"/>
      <c r="E51" s="112"/>
      <c r="F51" s="112"/>
      <c r="G51" s="23"/>
    </row>
    <row r="52" spans="1:7" ht="15">
      <c r="A52" s="49" t="s">
        <v>5</v>
      </c>
      <c r="B52" s="63">
        <v>801</v>
      </c>
      <c r="C52" s="63">
        <v>80104</v>
      </c>
      <c r="D52" s="2" t="s">
        <v>68</v>
      </c>
      <c r="E52" s="13">
        <f>4506000+1069000-207500+67000</f>
        <v>5434500</v>
      </c>
      <c r="F52" s="13">
        <f>1778875-263640-207500</f>
        <v>1307735</v>
      </c>
      <c r="G52" s="22"/>
    </row>
    <row r="53" spans="1:7" ht="15">
      <c r="A53" s="49" t="s">
        <v>6</v>
      </c>
      <c r="B53" s="63">
        <v>801</v>
      </c>
      <c r="C53" s="63">
        <v>80104</v>
      </c>
      <c r="D53" s="43" t="s">
        <v>55</v>
      </c>
      <c r="E53" s="13">
        <v>6000</v>
      </c>
      <c r="F53" s="13">
        <v>6000</v>
      </c>
      <c r="G53" s="22"/>
    </row>
    <row r="54" spans="1:7" ht="15">
      <c r="A54" s="49" t="s">
        <v>7</v>
      </c>
      <c r="B54" s="69">
        <v>801</v>
      </c>
      <c r="C54" s="69">
        <v>80104</v>
      </c>
      <c r="D54" s="102" t="s">
        <v>88</v>
      </c>
      <c r="E54" s="25">
        <v>55000</v>
      </c>
      <c r="F54" s="25">
        <v>55000</v>
      </c>
      <c r="G54" s="26"/>
    </row>
    <row r="55" spans="1:7" ht="14.25" customHeight="1">
      <c r="A55" s="49" t="s">
        <v>8</v>
      </c>
      <c r="B55" s="63">
        <v>801</v>
      </c>
      <c r="C55" s="63">
        <v>80104</v>
      </c>
      <c r="D55" s="2" t="s">
        <v>63</v>
      </c>
      <c r="E55" s="13">
        <f>135000-80000</f>
        <v>55000</v>
      </c>
      <c r="F55" s="13">
        <f>135000-80000</f>
        <v>55000</v>
      </c>
      <c r="G55" s="22"/>
    </row>
    <row r="56" spans="1:7" ht="15" customHeight="1">
      <c r="A56" s="49" t="s">
        <v>9</v>
      </c>
      <c r="B56" s="63">
        <v>801</v>
      </c>
      <c r="C56" s="63">
        <v>80104</v>
      </c>
      <c r="D56" s="43" t="s">
        <v>71</v>
      </c>
      <c r="E56" s="13">
        <v>100000</v>
      </c>
      <c r="F56" s="13">
        <v>100000</v>
      </c>
      <c r="G56" s="22"/>
    </row>
    <row r="57" spans="1:7" ht="27" thickBot="1">
      <c r="A57" s="55" t="s">
        <v>32</v>
      </c>
      <c r="B57" s="69">
        <v>801</v>
      </c>
      <c r="C57" s="69">
        <v>80104</v>
      </c>
      <c r="D57" s="102" t="s">
        <v>86</v>
      </c>
      <c r="E57" s="25">
        <v>80000</v>
      </c>
      <c r="F57" s="25">
        <v>80000</v>
      </c>
      <c r="G57" s="154"/>
    </row>
    <row r="58" spans="1:7" ht="15.75" thickBot="1">
      <c r="A58" s="140"/>
      <c r="B58" s="61">
        <v>801</v>
      </c>
      <c r="C58" s="61">
        <v>80104</v>
      </c>
      <c r="D58" s="32" t="s">
        <v>14</v>
      </c>
      <c r="E58" s="27">
        <f>SUM(E52:E57)</f>
        <v>5730500</v>
      </c>
      <c r="F58" s="27">
        <f>SUM(F52:F57)</f>
        <v>1603735</v>
      </c>
      <c r="G58" s="27"/>
    </row>
    <row r="59" spans="1:7" ht="30.75" customHeight="1" hidden="1">
      <c r="A59" s="50"/>
      <c r="B59" s="65"/>
      <c r="C59" s="65"/>
      <c r="D59" s="7"/>
      <c r="E59" s="112">
        <v>3105000</v>
      </c>
      <c r="F59" s="112"/>
      <c r="G59" s="23"/>
    </row>
    <row r="60" spans="1:7" ht="15">
      <c r="A60" s="55"/>
      <c r="B60" s="69"/>
      <c r="C60" s="69"/>
      <c r="D60" s="8"/>
      <c r="E60" s="108"/>
      <c r="F60" s="109"/>
      <c r="G60" s="26"/>
    </row>
    <row r="61" spans="1:7" ht="15">
      <c r="A61" s="52" t="s">
        <v>5</v>
      </c>
      <c r="B61" s="67">
        <v>801</v>
      </c>
      <c r="C61" s="67">
        <v>80110</v>
      </c>
      <c r="D61" s="6" t="s">
        <v>36</v>
      </c>
      <c r="E61" s="13">
        <f>6453000+3182000+19000+150000</f>
        <v>9804000</v>
      </c>
      <c r="F61" s="14">
        <f>2625000-1654200+19000</f>
        <v>989800</v>
      </c>
      <c r="G61" s="21"/>
    </row>
    <row r="62" spans="1:7" ht="15">
      <c r="A62" s="52" t="s">
        <v>6</v>
      </c>
      <c r="B62" s="67">
        <v>801</v>
      </c>
      <c r="C62" s="67">
        <v>80110</v>
      </c>
      <c r="D62" s="6" t="s">
        <v>61</v>
      </c>
      <c r="E62" s="14">
        <v>434000</v>
      </c>
      <c r="F62" s="14">
        <v>434000</v>
      </c>
      <c r="G62" s="21"/>
    </row>
    <row r="63" spans="1:7" ht="26.25">
      <c r="A63" s="52" t="s">
        <v>7</v>
      </c>
      <c r="B63" s="67">
        <v>801</v>
      </c>
      <c r="C63" s="63">
        <v>80110</v>
      </c>
      <c r="D63" s="2" t="s">
        <v>58</v>
      </c>
      <c r="E63" s="13">
        <f>200000+300000+100000+60000</f>
        <v>660000</v>
      </c>
      <c r="F63" s="13">
        <f>200000+300000+100000+60000</f>
        <v>660000</v>
      </c>
      <c r="G63" s="22"/>
    </row>
    <row r="64" spans="1:7" ht="15">
      <c r="A64" s="49" t="s">
        <v>8</v>
      </c>
      <c r="B64" s="63">
        <v>801</v>
      </c>
      <c r="C64" s="67">
        <v>80110</v>
      </c>
      <c r="D64" s="164" t="s">
        <v>59</v>
      </c>
      <c r="E64" s="14">
        <f>156850-60000</f>
        <v>96850</v>
      </c>
      <c r="F64" s="14">
        <f>156850-60000</f>
        <v>96850</v>
      </c>
      <c r="G64" s="21"/>
    </row>
    <row r="65" spans="1:7" ht="15.75" thickBot="1">
      <c r="A65" s="99" t="s">
        <v>9</v>
      </c>
      <c r="B65" s="100">
        <v>801</v>
      </c>
      <c r="C65" s="100">
        <v>80110</v>
      </c>
      <c r="D65" s="101" t="s">
        <v>60</v>
      </c>
      <c r="E65" s="24">
        <f>12150+2850</f>
        <v>15000</v>
      </c>
      <c r="F65" s="24">
        <f>12150+2850</f>
        <v>15000</v>
      </c>
      <c r="G65" s="132"/>
    </row>
    <row r="66" spans="1:7" ht="13.5" thickBot="1">
      <c r="A66" s="53"/>
      <c r="B66" s="61">
        <v>801</v>
      </c>
      <c r="C66" s="61">
        <v>80110</v>
      </c>
      <c r="D66" s="32" t="s">
        <v>14</v>
      </c>
      <c r="E66" s="27">
        <f>SUM(E61:E65)</f>
        <v>11009850</v>
      </c>
      <c r="F66" s="27">
        <f>SUM(F61:F65)</f>
        <v>2195650</v>
      </c>
      <c r="G66" s="27"/>
    </row>
    <row r="67" spans="1:7" ht="15">
      <c r="A67" s="50"/>
      <c r="B67" s="65"/>
      <c r="C67" s="65"/>
      <c r="D67" s="7"/>
      <c r="E67" s="112"/>
      <c r="F67" s="112"/>
      <c r="G67" s="23"/>
    </row>
    <row r="68" spans="1:7" ht="15.75" thickBot="1">
      <c r="A68" s="55" t="s">
        <v>5</v>
      </c>
      <c r="B68" s="69">
        <v>801</v>
      </c>
      <c r="C68" s="69">
        <v>80195</v>
      </c>
      <c r="D68" s="8" t="s">
        <v>43</v>
      </c>
      <c r="E68" s="14">
        <v>650000</v>
      </c>
      <c r="F68" s="25">
        <v>50000</v>
      </c>
      <c r="G68" s="26"/>
    </row>
    <row r="69" spans="1:7" ht="15" customHeight="1" thickBot="1">
      <c r="A69" s="53"/>
      <c r="B69" s="61">
        <v>801</v>
      </c>
      <c r="C69" s="61">
        <v>80195</v>
      </c>
      <c r="D69" s="32" t="s">
        <v>14</v>
      </c>
      <c r="E69" s="27">
        <f>SUM(E68)</f>
        <v>650000</v>
      </c>
      <c r="F69" s="27">
        <f>SUM(F68)</f>
        <v>50000</v>
      </c>
      <c r="G69" s="27"/>
    </row>
    <row r="70" spans="1:7" ht="12.75" hidden="1">
      <c r="A70" s="141"/>
      <c r="B70" s="133"/>
      <c r="C70" s="133"/>
      <c r="D70" s="134"/>
      <c r="E70" s="45"/>
      <c r="F70" s="135"/>
      <c r="G70" s="135"/>
    </row>
    <row r="71" spans="1:7" ht="15.75" thickBot="1">
      <c r="A71" s="69" t="s">
        <v>5</v>
      </c>
      <c r="B71" s="69">
        <v>851</v>
      </c>
      <c r="C71" s="69">
        <v>85195</v>
      </c>
      <c r="D71" s="8" t="s">
        <v>72</v>
      </c>
      <c r="E71" s="14">
        <v>50000</v>
      </c>
      <c r="F71" s="25">
        <v>50000</v>
      </c>
      <c r="G71" s="26"/>
    </row>
    <row r="72" spans="1:7" ht="13.5" thickBot="1">
      <c r="A72" s="53"/>
      <c r="B72" s="61">
        <v>851</v>
      </c>
      <c r="C72" s="61">
        <v>85195</v>
      </c>
      <c r="D72" s="32" t="s">
        <v>14</v>
      </c>
      <c r="E72" s="27">
        <f>SUM(E71)</f>
        <v>50000</v>
      </c>
      <c r="F72" s="27">
        <f>SUM(F71)</f>
        <v>50000</v>
      </c>
      <c r="G72" s="27"/>
    </row>
    <row r="73" spans="1:7" ht="15">
      <c r="A73" s="54"/>
      <c r="B73" s="68"/>
      <c r="C73" s="68"/>
      <c r="D73" s="11"/>
      <c r="E73" s="112"/>
      <c r="F73" s="115"/>
      <c r="G73" s="17"/>
    </row>
    <row r="74" spans="1:7" ht="15.75" thickBot="1">
      <c r="A74" s="55" t="s">
        <v>5</v>
      </c>
      <c r="B74" s="69">
        <v>852</v>
      </c>
      <c r="C74" s="69">
        <v>85219</v>
      </c>
      <c r="D74" s="8" t="s">
        <v>12</v>
      </c>
      <c r="E74" s="14">
        <v>54600</v>
      </c>
      <c r="F74" s="25">
        <v>12000</v>
      </c>
      <c r="G74" s="26"/>
    </row>
    <row r="75" spans="1:7" ht="13.5" thickBot="1">
      <c r="A75" s="53"/>
      <c r="B75" s="61">
        <v>852</v>
      </c>
      <c r="C75" s="61">
        <v>85219</v>
      </c>
      <c r="D75" s="32" t="s">
        <v>14</v>
      </c>
      <c r="E75" s="27">
        <f>SUM(E74)</f>
        <v>54600</v>
      </c>
      <c r="F75" s="27">
        <f>SUM(F74)</f>
        <v>12000</v>
      </c>
      <c r="G75" s="27"/>
    </row>
    <row r="76" spans="1:7" ht="15">
      <c r="A76" s="48"/>
      <c r="B76" s="62"/>
      <c r="C76" s="62"/>
      <c r="D76" s="10"/>
      <c r="E76" s="112"/>
      <c r="F76" s="116"/>
      <c r="G76" s="17"/>
    </row>
    <row r="77" spans="1:7" ht="15.75" thickBot="1">
      <c r="A77" s="52" t="s">
        <v>5</v>
      </c>
      <c r="B77" s="122">
        <v>852</v>
      </c>
      <c r="C77" s="122">
        <v>85220</v>
      </c>
      <c r="D77" s="123" t="s">
        <v>57</v>
      </c>
      <c r="E77" s="14">
        <v>25376</v>
      </c>
      <c r="F77" s="14">
        <v>25376</v>
      </c>
      <c r="G77" s="21"/>
    </row>
    <row r="78" spans="1:7" ht="15.75" thickBot="1">
      <c r="A78" s="140"/>
      <c r="B78" s="124">
        <v>852</v>
      </c>
      <c r="C78" s="124">
        <v>85220</v>
      </c>
      <c r="D78" s="125" t="s">
        <v>14</v>
      </c>
      <c r="E78" s="27">
        <f>SUM(E77)</f>
        <v>25376</v>
      </c>
      <c r="F78" s="27">
        <f>SUM(F77)</f>
        <v>25376</v>
      </c>
      <c r="G78" s="145"/>
    </row>
    <row r="79" spans="1:7" ht="15">
      <c r="A79" s="48"/>
      <c r="B79" s="62"/>
      <c r="C79" s="62"/>
      <c r="D79" s="10"/>
      <c r="E79" s="117"/>
      <c r="F79" s="98"/>
      <c r="G79" s="17"/>
    </row>
    <row r="80" spans="1:7" ht="13.5" thickBot="1">
      <c r="A80" s="41" t="s">
        <v>5</v>
      </c>
      <c r="B80" s="46">
        <v>853</v>
      </c>
      <c r="C80" s="46">
        <v>85305</v>
      </c>
      <c r="D80" s="3" t="s">
        <v>37</v>
      </c>
      <c r="E80" s="14">
        <f>383500+101500+3500+5000</f>
        <v>493500</v>
      </c>
      <c r="F80" s="14">
        <f>116000+50200+3500</f>
        <v>169700</v>
      </c>
      <c r="G80" s="16"/>
    </row>
    <row r="81" spans="1:7" ht="13.5" thickBot="1">
      <c r="A81" s="136"/>
      <c r="B81" s="61">
        <v>853</v>
      </c>
      <c r="C81" s="61">
        <v>85305</v>
      </c>
      <c r="D81" s="34" t="s">
        <v>14</v>
      </c>
      <c r="E81" s="27">
        <f>SUM(E80)</f>
        <v>493500</v>
      </c>
      <c r="F81" s="27">
        <f>SUM(F80)</f>
        <v>169700</v>
      </c>
      <c r="G81" s="27"/>
    </row>
    <row r="82" spans="1:7" ht="15">
      <c r="A82" s="48"/>
      <c r="B82" s="62"/>
      <c r="C82" s="62"/>
      <c r="D82" s="10"/>
      <c r="E82" s="115"/>
      <c r="F82" s="116"/>
      <c r="G82" s="17"/>
    </row>
    <row r="83" spans="1:7" ht="13.5" thickBot="1">
      <c r="A83" s="41" t="s">
        <v>5</v>
      </c>
      <c r="B83" s="46">
        <v>900</v>
      </c>
      <c r="C83" s="46">
        <v>90001</v>
      </c>
      <c r="D83" s="3" t="s">
        <v>73</v>
      </c>
      <c r="E83" s="14">
        <v>377600</v>
      </c>
      <c r="F83" s="14">
        <v>377600</v>
      </c>
      <c r="G83" s="16"/>
    </row>
    <row r="84" spans="1:7" ht="13.5" thickBot="1">
      <c r="A84" s="136"/>
      <c r="B84" s="61">
        <v>900</v>
      </c>
      <c r="C84" s="61">
        <v>90001</v>
      </c>
      <c r="D84" s="34" t="s">
        <v>14</v>
      </c>
      <c r="E84" s="27">
        <f>SUM(E83)</f>
        <v>377600</v>
      </c>
      <c r="F84" s="27">
        <f>SUM(F83)</f>
        <v>377600</v>
      </c>
      <c r="G84" s="27"/>
    </row>
    <row r="85" spans="1:7" ht="15">
      <c r="A85" s="83"/>
      <c r="B85" s="84"/>
      <c r="C85" s="84"/>
      <c r="D85" s="85"/>
      <c r="E85" s="112"/>
      <c r="F85" s="111"/>
      <c r="G85" s="23"/>
    </row>
    <row r="86" spans="1:7" ht="12.75">
      <c r="A86" s="91" t="s">
        <v>5</v>
      </c>
      <c r="B86" s="63">
        <v>900</v>
      </c>
      <c r="C86" s="63">
        <v>90002</v>
      </c>
      <c r="D86" s="2" t="s">
        <v>21</v>
      </c>
      <c r="E86" s="13">
        <v>4736000</v>
      </c>
      <c r="F86" s="13">
        <v>736000</v>
      </c>
      <c r="G86" s="13"/>
    </row>
    <row r="87" spans="1:7" ht="13.5" thickBot="1">
      <c r="A87" s="91" t="s">
        <v>6</v>
      </c>
      <c r="B87" s="63">
        <v>900</v>
      </c>
      <c r="C87" s="63">
        <v>90002</v>
      </c>
      <c r="D87" s="106" t="s">
        <v>25</v>
      </c>
      <c r="E87" s="13">
        <v>40000</v>
      </c>
      <c r="F87" s="13">
        <v>40000</v>
      </c>
      <c r="G87" s="13"/>
    </row>
    <row r="88" spans="1:7" ht="13.5" thickBot="1">
      <c r="A88" s="142"/>
      <c r="B88" s="70">
        <v>900</v>
      </c>
      <c r="C88" s="70">
        <v>90002</v>
      </c>
      <c r="D88" s="35" t="s">
        <v>14</v>
      </c>
      <c r="E88" s="27">
        <f>SUM(E86:E87)</f>
        <v>4776000</v>
      </c>
      <c r="F88" s="27">
        <f>SUM(F86:F87)</f>
        <v>776000</v>
      </c>
      <c r="G88" s="33"/>
    </row>
    <row r="89" spans="1:7" ht="15">
      <c r="A89" s="56"/>
      <c r="B89" s="62"/>
      <c r="C89" s="62"/>
      <c r="D89" s="10"/>
      <c r="E89" s="115"/>
      <c r="F89" s="116"/>
      <c r="G89" s="17"/>
    </row>
    <row r="90" spans="1:7" ht="12.75">
      <c r="A90" s="91" t="s">
        <v>5</v>
      </c>
      <c r="B90" s="63">
        <v>900</v>
      </c>
      <c r="C90" s="63">
        <v>90004</v>
      </c>
      <c r="D90" s="2" t="s">
        <v>13</v>
      </c>
      <c r="E90" s="13">
        <v>3768000</v>
      </c>
      <c r="F90" s="13">
        <v>733000</v>
      </c>
      <c r="G90" s="105"/>
    </row>
    <row r="91" spans="1:7" ht="12.75">
      <c r="A91" s="91" t="s">
        <v>6</v>
      </c>
      <c r="B91" s="63">
        <v>900</v>
      </c>
      <c r="C91" s="63">
        <v>90004</v>
      </c>
      <c r="D91" s="165" t="s">
        <v>46</v>
      </c>
      <c r="E91" s="13">
        <f>2155000-4500</f>
        <v>2150500</v>
      </c>
      <c r="F91" s="13">
        <f>50000-4500</f>
        <v>45500</v>
      </c>
      <c r="G91" s="105"/>
    </row>
    <row r="92" spans="1:7" ht="13.5" thickBot="1">
      <c r="A92" s="126" t="s">
        <v>7</v>
      </c>
      <c r="B92" s="66">
        <v>900</v>
      </c>
      <c r="C92" s="66">
        <v>90004</v>
      </c>
      <c r="D92" s="166" t="s">
        <v>47</v>
      </c>
      <c r="E92" s="18">
        <f>1800000+4500</f>
        <v>1804500</v>
      </c>
      <c r="F92" s="18">
        <f>80000+4500</f>
        <v>84500</v>
      </c>
      <c r="G92" s="131"/>
    </row>
    <row r="93" spans="1:7" ht="13.5" thickBot="1">
      <c r="A93" s="136"/>
      <c r="B93" s="61">
        <v>900</v>
      </c>
      <c r="C93" s="61">
        <v>90004</v>
      </c>
      <c r="D93" s="36" t="s">
        <v>14</v>
      </c>
      <c r="E93" s="27">
        <f>SUM(E90:E92)</f>
        <v>7723000</v>
      </c>
      <c r="F93" s="27">
        <f>SUM(F90:F92)</f>
        <v>863000</v>
      </c>
      <c r="G93" s="27"/>
    </row>
    <row r="94" spans="1:7" ht="12.75">
      <c r="A94" s="57"/>
      <c r="B94" s="71"/>
      <c r="C94" s="71"/>
      <c r="D94" s="4"/>
      <c r="E94" s="112"/>
      <c r="F94" s="112"/>
      <c r="G94" s="19"/>
    </row>
    <row r="95" spans="1:7" ht="12.75">
      <c r="A95" s="47" t="s">
        <v>5</v>
      </c>
      <c r="B95" s="59">
        <v>900</v>
      </c>
      <c r="C95" s="59">
        <v>90015</v>
      </c>
      <c r="D95" s="1" t="s">
        <v>38</v>
      </c>
      <c r="E95" s="13">
        <v>1007000</v>
      </c>
      <c r="F95" s="13">
        <v>270000</v>
      </c>
      <c r="G95" s="15"/>
    </row>
    <row r="96" spans="1:7" ht="13.5" thickBot="1">
      <c r="A96" s="81" t="s">
        <v>6</v>
      </c>
      <c r="B96" s="78">
        <v>900</v>
      </c>
      <c r="C96" s="78">
        <v>90015</v>
      </c>
      <c r="D96" s="79" t="s">
        <v>39</v>
      </c>
      <c r="E96" s="14">
        <v>372000</v>
      </c>
      <c r="F96" s="25">
        <v>372000</v>
      </c>
      <c r="G96" s="80"/>
    </row>
    <row r="97" spans="1:7" ht="13.5" thickBot="1">
      <c r="A97" s="136"/>
      <c r="B97" s="61">
        <v>900</v>
      </c>
      <c r="C97" s="61">
        <v>90015</v>
      </c>
      <c r="D97" s="32" t="s">
        <v>14</v>
      </c>
      <c r="E97" s="27">
        <f>SUM(E95:E96)</f>
        <v>1379000</v>
      </c>
      <c r="F97" s="27">
        <f>SUM(F95,F96)</f>
        <v>642000</v>
      </c>
      <c r="G97" s="27"/>
    </row>
    <row r="98" spans="1:7" ht="12.75">
      <c r="A98" s="56"/>
      <c r="B98" s="96"/>
      <c r="C98" s="96"/>
      <c r="D98" s="97"/>
      <c r="E98" s="117"/>
      <c r="F98" s="117"/>
      <c r="G98" s="98"/>
    </row>
    <row r="99" spans="1:7" ht="13.5" thickBot="1">
      <c r="A99" s="81" t="s">
        <v>5</v>
      </c>
      <c r="B99" s="78">
        <v>900</v>
      </c>
      <c r="C99" s="46">
        <v>90095</v>
      </c>
      <c r="D99" s="3" t="s">
        <v>40</v>
      </c>
      <c r="E99" s="14">
        <v>1200000</v>
      </c>
      <c r="F99" s="14">
        <v>300000</v>
      </c>
      <c r="G99" s="16"/>
    </row>
    <row r="100" spans="1:7" ht="13.5" thickBot="1">
      <c r="A100" s="136"/>
      <c r="B100" s="61">
        <v>900</v>
      </c>
      <c r="C100" s="61">
        <v>90095</v>
      </c>
      <c r="D100" s="32" t="s">
        <v>14</v>
      </c>
      <c r="E100" s="27">
        <f>SUM(E99)</f>
        <v>1200000</v>
      </c>
      <c r="F100" s="27">
        <f>SUM(F99)</f>
        <v>300000</v>
      </c>
      <c r="G100" s="27"/>
    </row>
    <row r="101" spans="1:7" ht="12.75">
      <c r="A101" s="56"/>
      <c r="B101" s="96"/>
      <c r="C101" s="64"/>
      <c r="D101" s="44"/>
      <c r="E101" s="45"/>
      <c r="F101" s="45"/>
      <c r="G101" s="135"/>
    </row>
    <row r="102" spans="1:7" ht="12.75">
      <c r="A102" s="47" t="s">
        <v>5</v>
      </c>
      <c r="B102" s="59">
        <v>921</v>
      </c>
      <c r="C102" s="59">
        <v>92109</v>
      </c>
      <c r="D102" s="1" t="s">
        <v>64</v>
      </c>
      <c r="E102" s="13">
        <v>10000</v>
      </c>
      <c r="F102" s="13">
        <v>10000</v>
      </c>
      <c r="G102" s="15"/>
    </row>
    <row r="103" spans="1:7" ht="12.75">
      <c r="A103" s="47" t="s">
        <v>6</v>
      </c>
      <c r="B103" s="59">
        <v>921</v>
      </c>
      <c r="C103" s="59">
        <v>92109</v>
      </c>
      <c r="D103" s="149" t="s">
        <v>81</v>
      </c>
      <c r="E103" s="13">
        <v>60000</v>
      </c>
      <c r="F103" s="13">
        <v>60000</v>
      </c>
      <c r="G103" s="15"/>
    </row>
    <row r="104" spans="1:7" ht="13.5" thickBot="1">
      <c r="A104" s="81" t="s">
        <v>7</v>
      </c>
      <c r="B104" s="78">
        <v>921</v>
      </c>
      <c r="C104" s="78">
        <v>92109</v>
      </c>
      <c r="D104" s="79" t="s">
        <v>82</v>
      </c>
      <c r="E104" s="25">
        <v>35000</v>
      </c>
      <c r="F104" s="25">
        <v>35000</v>
      </c>
      <c r="G104" s="148"/>
    </row>
    <row r="105" spans="1:7" ht="13.5" thickBot="1">
      <c r="A105" s="136"/>
      <c r="B105" s="61">
        <v>921</v>
      </c>
      <c r="C105" s="61">
        <v>92109</v>
      </c>
      <c r="D105" s="32" t="s">
        <v>14</v>
      </c>
      <c r="E105" s="27">
        <f>SUM(E102:E104)</f>
        <v>105000</v>
      </c>
      <c r="F105" s="27">
        <f>SUM(F102:F104)</f>
        <v>105000</v>
      </c>
      <c r="G105" s="27"/>
    </row>
    <row r="106" spans="1:7" ht="12.75">
      <c r="A106" s="57"/>
      <c r="B106" s="71"/>
      <c r="C106" s="71"/>
      <c r="D106" s="4"/>
      <c r="E106" s="112"/>
      <c r="F106" s="112"/>
      <c r="G106" s="19"/>
    </row>
    <row r="107" spans="1:7" ht="12.75">
      <c r="A107" s="47" t="s">
        <v>5</v>
      </c>
      <c r="B107" s="59">
        <v>921</v>
      </c>
      <c r="C107" s="59">
        <v>92120</v>
      </c>
      <c r="D107" s="1" t="s">
        <v>41</v>
      </c>
      <c r="E107" s="13">
        <f>250000-50000-60000</f>
        <v>140000</v>
      </c>
      <c r="F107" s="13">
        <f>250000-50000-60000</f>
        <v>140000</v>
      </c>
      <c r="G107" s="15"/>
    </row>
    <row r="108" spans="1:7" ht="26.25" thickBot="1">
      <c r="A108" s="81" t="s">
        <v>6</v>
      </c>
      <c r="B108" s="78">
        <v>921</v>
      </c>
      <c r="C108" s="78">
        <v>92120</v>
      </c>
      <c r="D108" s="79" t="s">
        <v>75</v>
      </c>
      <c r="E108" s="25">
        <f>400000+60000</f>
        <v>460000</v>
      </c>
      <c r="F108" s="25">
        <f>400000+60000</f>
        <v>460000</v>
      </c>
      <c r="G108" s="138"/>
    </row>
    <row r="109" spans="1:7" ht="13.5" thickBot="1">
      <c r="A109" s="136"/>
      <c r="B109" s="61">
        <f>SUM(B107)</f>
        <v>921</v>
      </c>
      <c r="C109" s="61">
        <f>SUM(C107)</f>
        <v>92120</v>
      </c>
      <c r="D109" s="32" t="s">
        <v>14</v>
      </c>
      <c r="E109" s="27">
        <f>SUM(E107:E108)</f>
        <v>600000</v>
      </c>
      <c r="F109" s="27">
        <f>SUM(F107:F108)</f>
        <v>600000</v>
      </c>
      <c r="G109" s="27"/>
    </row>
    <row r="110" spans="1:7" ht="12.75">
      <c r="A110" s="137"/>
      <c r="B110" s="133"/>
      <c r="C110" s="133"/>
      <c r="D110" s="134"/>
      <c r="E110" s="135"/>
      <c r="F110" s="135"/>
      <c r="G110" s="135"/>
    </row>
    <row r="111" spans="1:7" ht="12.75">
      <c r="A111" s="57" t="s">
        <v>5</v>
      </c>
      <c r="B111" s="146">
        <v>926</v>
      </c>
      <c r="C111" s="65">
        <v>92601</v>
      </c>
      <c r="D111" s="127" t="s">
        <v>76</v>
      </c>
      <c r="E111" s="20">
        <v>850000</v>
      </c>
      <c r="F111" s="20">
        <v>150000</v>
      </c>
      <c r="G111" s="130"/>
    </row>
    <row r="112" spans="1:7" ht="25.5">
      <c r="A112" s="139" t="s">
        <v>6</v>
      </c>
      <c r="B112" s="64">
        <v>926</v>
      </c>
      <c r="C112" s="69">
        <v>92601</v>
      </c>
      <c r="D112" s="102" t="s">
        <v>77</v>
      </c>
      <c r="E112" s="25">
        <v>8540</v>
      </c>
      <c r="F112" s="25">
        <v>8540</v>
      </c>
      <c r="G112" s="45"/>
    </row>
    <row r="113" spans="1:7" ht="13.5" thickBot="1">
      <c r="A113" s="41" t="s">
        <v>7</v>
      </c>
      <c r="B113" s="46">
        <v>926</v>
      </c>
      <c r="C113" s="46">
        <v>92601</v>
      </c>
      <c r="D113" s="3" t="s">
        <v>65</v>
      </c>
      <c r="E113" s="14">
        <f>5050000+25000</f>
        <v>5075000</v>
      </c>
      <c r="F113" s="14">
        <f>50000+25000</f>
        <v>75000</v>
      </c>
      <c r="G113" s="16"/>
    </row>
    <row r="114" spans="1:7" ht="13.5" thickBot="1">
      <c r="A114" s="136"/>
      <c r="B114" s="61">
        <f>SUM(B113)</f>
        <v>926</v>
      </c>
      <c r="C114" s="61">
        <f>SUM(C113)</f>
        <v>92601</v>
      </c>
      <c r="D114" s="32" t="s">
        <v>14</v>
      </c>
      <c r="E114" s="27">
        <f>SUM(E111:E113)</f>
        <v>5933540</v>
      </c>
      <c r="F114" s="27">
        <f>SUM(F111:F113)</f>
        <v>233540</v>
      </c>
      <c r="G114" s="27"/>
    </row>
    <row r="115" spans="1:7" ht="12.75">
      <c r="A115" s="56"/>
      <c r="B115" s="96"/>
      <c r="C115" s="96"/>
      <c r="D115" s="97"/>
      <c r="E115" s="117"/>
      <c r="F115" s="98"/>
      <c r="G115" s="98"/>
    </row>
    <row r="116" spans="1:7" ht="12.75">
      <c r="A116" s="57" t="s">
        <v>5</v>
      </c>
      <c r="B116" s="65">
        <v>926</v>
      </c>
      <c r="C116" s="65">
        <v>92695</v>
      </c>
      <c r="D116" s="127" t="s">
        <v>50</v>
      </c>
      <c r="E116" s="20">
        <v>53492000</v>
      </c>
      <c r="F116" s="20">
        <v>342000</v>
      </c>
      <c r="G116" s="130"/>
    </row>
    <row r="117" spans="1:7" ht="12.75">
      <c r="A117" s="47" t="s">
        <v>6</v>
      </c>
      <c r="B117" s="63">
        <v>926</v>
      </c>
      <c r="C117" s="63">
        <v>92695</v>
      </c>
      <c r="D117" s="121" t="s">
        <v>49</v>
      </c>
      <c r="E117" s="13">
        <v>20150000</v>
      </c>
      <c r="F117" s="13">
        <v>150000</v>
      </c>
      <c r="G117" s="128"/>
    </row>
    <row r="118" spans="1:7" ht="13.5" thickBot="1">
      <c r="A118" s="41" t="s">
        <v>7</v>
      </c>
      <c r="B118" s="67">
        <v>926</v>
      </c>
      <c r="C118" s="67">
        <v>92695</v>
      </c>
      <c r="D118" s="123" t="s">
        <v>51</v>
      </c>
      <c r="E118" s="14">
        <v>6220000</v>
      </c>
      <c r="F118" s="14">
        <f>100000-50000+60000</f>
        <v>110000</v>
      </c>
      <c r="G118" s="129"/>
    </row>
    <row r="119" spans="1:7" ht="13.5" thickBot="1">
      <c r="A119" s="136" t="s">
        <v>8</v>
      </c>
      <c r="B119" s="61">
        <v>926</v>
      </c>
      <c r="C119" s="61">
        <v>92695</v>
      </c>
      <c r="D119" s="82" t="s">
        <v>52</v>
      </c>
      <c r="E119" s="27">
        <f>SUM(E116:E118)</f>
        <v>79862000</v>
      </c>
      <c r="F119" s="27">
        <f>SUM(F116:F118)</f>
        <v>602000</v>
      </c>
      <c r="G119" s="27"/>
    </row>
    <row r="120" spans="1:7" ht="13.5" customHeight="1" thickBot="1">
      <c r="A120" s="57"/>
      <c r="B120" s="71"/>
      <c r="C120" s="71"/>
      <c r="D120" s="4"/>
      <c r="E120" s="112"/>
      <c r="F120" s="20"/>
      <c r="G120" s="19"/>
    </row>
    <row r="121" spans="1:7" ht="17.25" thickBot="1" thickTop="1">
      <c r="A121" s="30" t="s">
        <v>15</v>
      </c>
      <c r="B121" s="28"/>
      <c r="C121" s="28"/>
      <c r="D121" s="28"/>
      <c r="E121" s="29">
        <f>SUM(E7,E18,E21,E28,E31,E39,E119,E43,E50,E58,E66,E69,E72,E75,E78,E81,E84,E88,E93,E97,E100,E105,E109,E114)</f>
        <v>169079682</v>
      </c>
      <c r="F121" s="29">
        <f>SUM(F7,F18,F21,F28,F31,F39,F119,F43,F50,F58,F66,F69,F72,F75,F78,F81,F84,F88,F93,F97,F100,F105,F109,F114)</f>
        <v>20831375</v>
      </c>
      <c r="G121" s="31"/>
    </row>
    <row r="122" spans="1:7" ht="13.5" thickTop="1">
      <c r="A122" s="9"/>
      <c r="B122" s="9"/>
      <c r="C122" s="9"/>
      <c r="D122" s="9"/>
      <c r="E122" s="119"/>
      <c r="F122" s="118"/>
      <c r="G122" s="9"/>
    </row>
    <row r="123" spans="1:7" ht="12.75">
      <c r="A123" s="9"/>
      <c r="B123" s="9"/>
      <c r="C123" s="9"/>
      <c r="D123" s="9"/>
      <c r="E123" s="9"/>
      <c r="F123" s="118"/>
      <c r="G123" s="9"/>
    </row>
    <row r="124" spans="1:7" ht="12.75">
      <c r="A124" s="9"/>
      <c r="B124" s="9"/>
      <c r="C124" s="9"/>
      <c r="D124" s="9"/>
      <c r="E124" s="9"/>
      <c r="F124" s="118"/>
      <c r="G124" s="9"/>
    </row>
    <row r="125" spans="1:7" ht="12.75">
      <c r="A125" s="9"/>
      <c r="B125" s="9"/>
      <c r="C125" s="9"/>
      <c r="D125" s="9"/>
      <c r="E125" s="9"/>
      <c r="F125" s="119"/>
      <c r="G125" s="9"/>
    </row>
    <row r="126" spans="1:7" ht="12.75">
      <c r="A126" s="9"/>
      <c r="B126" s="9"/>
      <c r="C126" s="9"/>
      <c r="D126" s="9"/>
      <c r="E126" s="9"/>
      <c r="F126" s="119"/>
      <c r="G126" s="9"/>
    </row>
    <row r="127" spans="1:7" ht="12.75">
      <c r="A127" s="9"/>
      <c r="B127" s="9"/>
      <c r="C127" s="9"/>
      <c r="D127" s="9"/>
      <c r="E127" s="9"/>
      <c r="F127" s="119"/>
      <c r="G127" s="9"/>
    </row>
    <row r="128" ht="12.75">
      <c r="F128" s="120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56" header="0.95" footer="0.5118110236220472"/>
  <pageSetup horizontalDpi="600" verticalDpi="600" orientation="landscape" paperSize="9" scale="76" r:id="rId1"/>
  <headerFooter alignWithMargins="0">
    <oddHeader xml:space="preserve">&amp;C&amp;"Arial,Pogrubiony"&amp;14WYDATKI MAJĄTKOWE&amp;R&amp;"Arial,Pogrubiony"Załącznik nr 1 do Uchwały Nr XVII/121/07
Rady Miejskiej w Brzegu z dnia 26.10.2007 r. </oddHeader>
  </headerFooter>
  <rowBreaks count="2" manualBreakCount="2">
    <brk id="39" max="6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2007-10-30T09:23:46Z</cp:lastPrinted>
  <dcterms:created xsi:type="dcterms:W3CDTF">2005-04-14T11:36:10Z</dcterms:created>
  <dcterms:modified xsi:type="dcterms:W3CDTF">2007-10-30T09:24:10Z</dcterms:modified>
  <cp:category/>
  <cp:version/>
  <cp:contentType/>
  <cp:contentStatus/>
</cp:coreProperties>
</file>