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'Arkusz1'!$A$1:$I$155</definedName>
  </definedNames>
  <calcPr fullCalcOnLoad="1"/>
</workbook>
</file>

<file path=xl/sharedStrings.xml><?xml version="1.0" encoding="utf-8"?>
<sst xmlns="http://schemas.openxmlformats.org/spreadsheetml/2006/main" count="196" uniqueCount="140">
  <si>
    <t>Źródło dochodu</t>
  </si>
  <si>
    <t>Dotacje celowe otrzymane z   budżetu państwa na realizacje zadań bieżących z zakresu administracji rządowej oraz innych zadań zleconych gminie ustawami</t>
  </si>
  <si>
    <t>Dział 700</t>
  </si>
  <si>
    <t>Gospodarka Mieszkaniowa</t>
  </si>
  <si>
    <t>Dział 750</t>
  </si>
  <si>
    <t>Administracja publiczna</t>
  </si>
  <si>
    <t>Wpływy z opłat za zezwolenia na sprzedaż alkoholu</t>
  </si>
  <si>
    <t>Dział 751</t>
  </si>
  <si>
    <t>Dział 754</t>
  </si>
  <si>
    <t>Dział 756</t>
  </si>
  <si>
    <t>Podatek doch.od osób fizycznych</t>
  </si>
  <si>
    <t>Podatek doch.od osób prawnych</t>
  </si>
  <si>
    <t>Podatek od nieruchomości</t>
  </si>
  <si>
    <t>Podatek rolny</t>
  </si>
  <si>
    <t>Podatek od spadków i darowizn</t>
  </si>
  <si>
    <t>Wpływy z opłaty skarbowej</t>
  </si>
  <si>
    <t>Dotacje celowe otrzymane z budżetu państwa na zadania bieżące realizowane przez gminę na podstawie porozumień z organami administracji rządowej</t>
  </si>
  <si>
    <t>Podatek od środków transportowych</t>
  </si>
  <si>
    <t>Grzywny, mandaty i inne kary pieniężne od ludności</t>
  </si>
  <si>
    <t>Wpływy z opłaty targowej</t>
  </si>
  <si>
    <t>Odsetki od nieterminowych wpłat z tyt. podatków i opłat</t>
  </si>
  <si>
    <t>Dział 758</t>
  </si>
  <si>
    <t>Różne rozliczenia</t>
  </si>
  <si>
    <t>Pozostałe odsetki</t>
  </si>
  <si>
    <t>Subwencje ogólne z budżetu państwa</t>
  </si>
  <si>
    <t>Dział 801</t>
  </si>
  <si>
    <t>Oświata i wychowanie</t>
  </si>
  <si>
    <t>Dotacje celowe otrzymane z budżetu państwa na realizację własnych zadań bieżących gmin</t>
  </si>
  <si>
    <t>Dział 900</t>
  </si>
  <si>
    <t>Gospodarka komunalna i ochrona środowiska</t>
  </si>
  <si>
    <t>Wpływy z opłat za zarząd , użytkowanie i użytkowanie wieczyste nieruchomości</t>
  </si>
  <si>
    <t>Bezpieczeństwo publiczne i ochrona przeciwpożarowa</t>
  </si>
  <si>
    <t xml:space="preserve"> </t>
  </si>
  <si>
    <t>Urzędy naczelnych organów władzy państwowej , kontroli i ochrony prawa oraz sądownictwa</t>
  </si>
  <si>
    <t>Dział 710</t>
  </si>
  <si>
    <t>Działalność  usługowa</t>
  </si>
  <si>
    <t>Podatek od czynności cywilnoprawnych</t>
  </si>
  <si>
    <t>Dotacje celowe otrzymane z gminy na zadania bieżące realizowane na podstawie porozumień między jst</t>
  </si>
  <si>
    <t>Dział 851</t>
  </si>
  <si>
    <t>Ochrona zdrowia</t>
  </si>
  <si>
    <t>Dział 600</t>
  </si>
  <si>
    <t>Transport i łączność</t>
  </si>
  <si>
    <t>Wpływy z innych lokalnych opłat pobieranych przez jst na podstawie odrębnych ustaw</t>
  </si>
  <si>
    <t>Zał. Nr 1</t>
  </si>
  <si>
    <t xml:space="preserve">Wpływy z usług </t>
  </si>
  <si>
    <t>0750</t>
  </si>
  <si>
    <t>0970</t>
  </si>
  <si>
    <t>0470</t>
  </si>
  <si>
    <t>0760</t>
  </si>
  <si>
    <t>0830</t>
  </si>
  <si>
    <t>0770</t>
  </si>
  <si>
    <t>0920</t>
  </si>
  <si>
    <t>2020</t>
  </si>
  <si>
    <t>0690</t>
  </si>
  <si>
    <t>2010</t>
  </si>
  <si>
    <t>0570</t>
  </si>
  <si>
    <t>0010</t>
  </si>
  <si>
    <t>0020</t>
  </si>
  <si>
    <t>0310</t>
  </si>
  <si>
    <t>0320</t>
  </si>
  <si>
    <t>0340</t>
  </si>
  <si>
    <t>0350</t>
  </si>
  <si>
    <t>0360</t>
  </si>
  <si>
    <t>0410</t>
  </si>
  <si>
    <t>0430</t>
  </si>
  <si>
    <t>0490</t>
  </si>
  <si>
    <t>0500</t>
  </si>
  <si>
    <t>0910</t>
  </si>
  <si>
    <t>2920</t>
  </si>
  <si>
    <t>2030</t>
  </si>
  <si>
    <t>2310</t>
  </si>
  <si>
    <t>0480</t>
  </si>
  <si>
    <t>Dotacje celowe otrzymane z budżetu państwa na realizację zadań bieżących z zakresu administracji rządowej oraz innych zadań zleconych gminie</t>
  </si>
  <si>
    <t>Dział 852</t>
  </si>
  <si>
    <t>Pomoc społeczna</t>
  </si>
  <si>
    <t>0130</t>
  </si>
  <si>
    <t>Wpływy z opłaty restrukturyzacyjnej</t>
  </si>
  <si>
    <t>6330</t>
  </si>
  <si>
    <t>Wpływy z różnych opłat</t>
  </si>
  <si>
    <t>2380</t>
  </si>
  <si>
    <t>Wpływy do budżetu części zysku gospodarstwa pomocniczego</t>
  </si>
  <si>
    <t>0330</t>
  </si>
  <si>
    <t>Podatek leśny</t>
  </si>
  <si>
    <t>2360</t>
  </si>
  <si>
    <t>Dochody jednostek samorządu terytorialnego związane z realizacją zadań z zakresu administracji rządowej oraz innych zadań zleconych ustawami</t>
  </si>
  <si>
    <t xml:space="preserve">Wpływy z tytułu przekształcenia prawa użytkowania wieczystego przysł.osobom fizycznym w prawo własności </t>
  </si>
  <si>
    <t>Dział 853</t>
  </si>
  <si>
    <t>2440</t>
  </si>
  <si>
    <t>6310</t>
  </si>
  <si>
    <t>Dotacje celowe otrzymane z budżetu państwa na inwestycje i zakupy inwestycyjne z zakresu administracji rządowej oraz innych zadań zleconych gminom ustawami</t>
  </si>
  <si>
    <t>w tym: część oświatowa</t>
  </si>
  <si>
    <t xml:space="preserve">            część rekompensująca</t>
  </si>
  <si>
    <t>Wpływy z usług</t>
  </si>
  <si>
    <t>Dochody z najmu i dzierżawy składników majątkowych Skarbu Państwa, jst lub innych jednostek zaliczanych do sektora finansów publicznych oraz innych umów o podobnym charakterze</t>
  </si>
  <si>
    <t>Plan</t>
  </si>
  <si>
    <t xml:space="preserve">Dochody z najmu i dzierżawy składników majątkowych Skarbu Państwa, jst lub innych jednostek zaliczanych do sektora fin. publ. oraz innych umów o podobnym charakterze </t>
  </si>
  <si>
    <t>Dotacje celowe otrzymane z budżetu państwa na realizację inwestycji i zakupów inwestycyjnych</t>
  </si>
  <si>
    <t>2390</t>
  </si>
  <si>
    <t>Wpływy do budżetu ze środków specjalnych</t>
  </si>
  <si>
    <t>Dotacje celowe otrzymane z budżetu państwa na realizacje zadań bieżących z zakresu administracji rządowej oraz innych zadań zleconych gminie ustawami</t>
  </si>
  <si>
    <t>Wpływy z innych lokalnych opłat</t>
  </si>
  <si>
    <t>Wpływy z różnych opłat (sprzedaż drewna)</t>
  </si>
  <si>
    <t>Dotacje otrzymane z funduszy celowych na realizację zadań bieżących jednostek sektora finansów publicznych</t>
  </si>
  <si>
    <t>Dział</t>
  </si>
  <si>
    <t>paragraf</t>
  </si>
  <si>
    <t>01.01.2006 r.</t>
  </si>
  <si>
    <t>Wykonanie</t>
  </si>
  <si>
    <t>Wyk.</t>
  </si>
  <si>
    <t>%</t>
  </si>
  <si>
    <t>Dział 926</t>
  </si>
  <si>
    <t>Kultura fizyczna i sport</t>
  </si>
  <si>
    <t>Dochody od osób prawnych,od osób fiz.i od innych jednostek nieposiadających osobowości prawnej oraz wydatki związane z ich poborem</t>
  </si>
  <si>
    <t>Przewid.         wykonanie</t>
  </si>
  <si>
    <t>30.09.2007 r.</t>
  </si>
  <si>
    <t>31.12.2007 r.</t>
  </si>
  <si>
    <t>Podatek od działalności gospodarczej osób fizycznych, opłacany w formie karty podatkowej</t>
  </si>
  <si>
    <t>6290</t>
  </si>
  <si>
    <t>Środki na dofinansowanie własnych inwestycji gmin (związków gmin), powiatów (związków powiatów), samorzadów województw, pozyskane z innych źródeł</t>
  </si>
  <si>
    <t>Pozostałe zadania w zakresie polityki społecznej</t>
  </si>
  <si>
    <t>dochody bieżące</t>
  </si>
  <si>
    <t>dochody majątkowe</t>
  </si>
  <si>
    <r>
      <t xml:space="preserve">dochody bieżące </t>
    </r>
    <r>
      <rPr>
        <sz val="12"/>
        <rFont val="Arial CE"/>
        <family val="2"/>
      </rPr>
      <t xml:space="preserve">                                                                               w tym:</t>
    </r>
  </si>
  <si>
    <r>
      <t xml:space="preserve">dochody majątkowe </t>
    </r>
    <r>
      <rPr>
        <sz val="12"/>
        <rFont val="Arial CE"/>
        <family val="2"/>
      </rPr>
      <t xml:space="preserve">                                                                               w tym:</t>
    </r>
  </si>
  <si>
    <r>
      <t xml:space="preserve">dochody  bieżące </t>
    </r>
    <r>
      <rPr>
        <sz val="12"/>
        <rFont val="Arial CE"/>
        <family val="2"/>
      </rPr>
      <t xml:space="preserve">                                                                               w tym:</t>
    </r>
  </si>
  <si>
    <r>
      <t xml:space="preserve">wydatki bieżące </t>
    </r>
    <r>
      <rPr>
        <sz val="12"/>
        <rFont val="Arial CE"/>
        <family val="2"/>
      </rPr>
      <t xml:space="preserve">                                                                               w tym:</t>
    </r>
  </si>
  <si>
    <r>
      <t xml:space="preserve">RAZEM DOCHODY , </t>
    </r>
    <r>
      <rPr>
        <sz val="12"/>
        <rFont val="Arial CE"/>
        <family val="2"/>
      </rPr>
      <t>w tym</t>
    </r>
    <r>
      <rPr>
        <b/>
        <sz val="12"/>
        <rFont val="Arial CE"/>
        <family val="2"/>
      </rPr>
      <t xml:space="preserve"> :</t>
    </r>
  </si>
  <si>
    <t>8120</t>
  </si>
  <si>
    <t>Odsetki od pozyczek udzielonych przez jednostkę samorządu terytorialnego</t>
  </si>
  <si>
    <t>Dochody budżetowe na 2009 rok</t>
  </si>
  <si>
    <t>2008</t>
  </si>
  <si>
    <t>Dotacje rozwojowe oraz środki na finansowanie Wspólnej Polityki Rolnej</t>
  </si>
  <si>
    <t>w tym : kwota podstawowa</t>
  </si>
  <si>
    <t xml:space="preserve">            część wyrównawcza</t>
  </si>
  <si>
    <t xml:space="preserve">            część równoważąca</t>
  </si>
  <si>
    <t>Dział 752</t>
  </si>
  <si>
    <t>Obrona narodowa</t>
  </si>
  <si>
    <t>Wpłaty z tytułu odpłatnego nabycia prawa własności oraz prawa użytkowania wieczystego nieruchomości</t>
  </si>
  <si>
    <t>2009</t>
  </si>
  <si>
    <t>w zł</t>
  </si>
  <si>
    <t>2009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</si>
</sst>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\ _z_ł"/>
    <numFmt numFmtId="169" formatCode="#,##0\ &quot;zł&quot;"/>
    <numFmt numFmtId="170" formatCode="0.0000"/>
    <numFmt numFmtId="171" formatCode="0.000"/>
    <numFmt numFmtId="172" formatCode="#,##0.0\ _z_ł"/>
    <numFmt numFmtId="173" formatCode="#,##0.00\ _z_ł"/>
    <numFmt numFmtId="174" formatCode="0.0%"/>
    <numFmt numFmtId="175" formatCode="#,##0.0\ &quot;zł&quot;"/>
    <numFmt numFmtId="176" formatCode="#,##0.\ _z_ł"/>
    <numFmt numFmtId="177" formatCode="#,##0,_z_ł"/>
    <numFmt numFmtId="178" formatCode="_-* #,##0.0\ _z_ł_-;\-* #,##0.0\ _z_ł_-;_-* &quot;-&quot;?\ _z_ł_-;_-@_-"/>
    <numFmt numFmtId="179" formatCode="_-* #,##0.0\ _z_ł_-;\-* #,##0.0\ _z_ł_-;_-* &quot;-&quot;\ _z_ł_-;_-@_-"/>
    <numFmt numFmtId="180" formatCode="_-* #,##0.00\ _z_ł_-;\-* #,##0.00\ _z_ł_-;_-* &quot;-&quot;\ _z_ł_-;_-@_-"/>
    <numFmt numFmtId="181" formatCode="#,##0.000\ _z_ł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0" fillId="0" borderId="3" xfId="17" applyNumberFormat="1" applyFont="1" applyBorder="1" applyAlignment="1">
      <alignment/>
    </xf>
    <xf numFmtId="2" fontId="0" fillId="0" borderId="2" xfId="17" applyNumberFormat="1" applyFont="1" applyBorder="1" applyAlignment="1">
      <alignment/>
    </xf>
    <xf numFmtId="2" fontId="0" fillId="0" borderId="2" xfId="17" applyNumberFormat="1" applyFont="1" applyBorder="1" applyAlignment="1">
      <alignment vertical="center"/>
    </xf>
    <xf numFmtId="2" fontId="0" fillId="0" borderId="1" xfId="17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4" xfId="17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3" xfId="17" applyNumberFormat="1" applyFont="1" applyBorder="1" applyAlignment="1">
      <alignment vertical="center"/>
    </xf>
    <xf numFmtId="2" fontId="1" fillId="0" borderId="3" xfId="0" applyNumberFormat="1" applyFont="1" applyBorder="1" applyAlignment="1">
      <alignment shrinkToFit="1"/>
    </xf>
    <xf numFmtId="2" fontId="0" fillId="0" borderId="0" xfId="17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" xfId="17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0" fillId="0" borderId="6" xfId="17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4" xfId="0" applyNumberFormat="1" applyFont="1" applyBorder="1" applyAlignment="1">
      <alignment/>
    </xf>
    <xf numFmtId="2" fontId="0" fillId="0" borderId="0" xfId="17" applyNumberFormat="1" applyFont="1" applyBorder="1" applyAlignment="1">
      <alignment vertical="center"/>
    </xf>
    <xf numFmtId="2" fontId="1" fillId="0" borderId="4" xfId="0" applyNumberFormat="1" applyFont="1" applyBorder="1" applyAlignment="1">
      <alignment/>
    </xf>
    <xf numFmtId="2" fontId="0" fillId="0" borderId="5" xfId="17" applyNumberFormat="1" applyFont="1" applyBorder="1" applyAlignment="1">
      <alignment/>
    </xf>
    <xf numFmtId="2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shrinkToFit="1"/>
    </xf>
    <xf numFmtId="2" fontId="0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0" fillId="0" borderId="8" xfId="17" applyNumberFormat="1" applyFont="1" applyBorder="1" applyAlignment="1">
      <alignment vertical="center"/>
    </xf>
    <xf numFmtId="2" fontId="1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shrinkToFi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168" fontId="2" fillId="0" borderId="7" xfId="0" applyNumberFormat="1" applyFont="1" applyBorder="1" applyAlignment="1">
      <alignment/>
    </xf>
    <xf numFmtId="173" fontId="2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 vertical="top"/>
    </xf>
    <xf numFmtId="173" fontId="4" fillId="0" borderId="4" xfId="0" applyNumberFormat="1" applyFont="1" applyBorder="1" applyAlignment="1">
      <alignment/>
    </xf>
    <xf numFmtId="168" fontId="4" fillId="0" borderId="4" xfId="0" applyNumberFormat="1" applyFont="1" applyBorder="1" applyAlignment="1">
      <alignment/>
    </xf>
    <xf numFmtId="49" fontId="2" fillId="0" borderId="11" xfId="0" applyNumberFormat="1" applyFont="1" applyBorder="1" applyAlignment="1">
      <alignment vertical="top" wrapText="1"/>
    </xf>
    <xf numFmtId="168" fontId="2" fillId="0" borderId="2" xfId="0" applyNumberFormat="1" applyFont="1" applyBorder="1" applyAlignment="1">
      <alignment/>
    </xf>
    <xf numFmtId="173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41" fontId="4" fillId="0" borderId="2" xfId="17" applyNumberFormat="1" applyFont="1" applyBorder="1" applyAlignment="1">
      <alignment/>
    </xf>
    <xf numFmtId="173" fontId="4" fillId="0" borderId="2" xfId="17" applyNumberFormat="1" applyFont="1" applyBorder="1" applyAlignment="1">
      <alignment/>
    </xf>
    <xf numFmtId="2" fontId="4" fillId="0" borderId="2" xfId="17" applyNumberFormat="1" applyFont="1" applyBorder="1" applyAlignment="1">
      <alignment/>
    </xf>
    <xf numFmtId="168" fontId="4" fillId="0" borderId="2" xfId="17" applyNumberFormat="1" applyFont="1" applyBorder="1" applyAlignment="1">
      <alignment/>
    </xf>
    <xf numFmtId="49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168" fontId="4" fillId="0" borderId="0" xfId="17" applyNumberFormat="1" applyFont="1" applyBorder="1" applyAlignment="1">
      <alignment/>
    </xf>
    <xf numFmtId="168" fontId="7" fillId="0" borderId="0" xfId="17" applyNumberFormat="1" applyFont="1" applyBorder="1" applyAlignment="1">
      <alignment/>
    </xf>
    <xf numFmtId="173" fontId="4" fillId="0" borderId="0" xfId="17" applyNumberFormat="1" applyFont="1" applyBorder="1" applyAlignment="1">
      <alignment/>
    </xf>
    <xf numFmtId="2" fontId="4" fillId="0" borderId="0" xfId="17" applyNumberFormat="1" applyFont="1" applyBorder="1" applyAlignment="1">
      <alignment/>
    </xf>
    <xf numFmtId="49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168" fontId="4" fillId="0" borderId="5" xfId="17" applyNumberFormat="1" applyFont="1" applyBorder="1" applyAlignment="1">
      <alignment/>
    </xf>
    <xf numFmtId="168" fontId="7" fillId="0" borderId="5" xfId="17" applyNumberFormat="1" applyFont="1" applyBorder="1" applyAlignment="1">
      <alignment/>
    </xf>
    <xf numFmtId="173" fontId="4" fillId="0" borderId="5" xfId="17" applyNumberFormat="1" applyFont="1" applyBorder="1" applyAlignment="1">
      <alignment/>
    </xf>
    <xf numFmtId="2" fontId="4" fillId="0" borderId="5" xfId="17" applyNumberFormat="1" applyFont="1" applyBorder="1" applyAlignment="1">
      <alignment/>
    </xf>
    <xf numFmtId="0" fontId="4" fillId="0" borderId="4" xfId="0" applyFont="1" applyBorder="1" applyAlignment="1">
      <alignment horizontal="left" vertical="top" wrapText="1"/>
    </xf>
    <xf numFmtId="168" fontId="4" fillId="0" borderId="4" xfId="17" applyNumberFormat="1" applyFont="1" applyBorder="1" applyAlignment="1">
      <alignment/>
    </xf>
    <xf numFmtId="173" fontId="4" fillId="0" borderId="4" xfId="17" applyNumberFormat="1" applyFont="1" applyBorder="1" applyAlignment="1">
      <alignment/>
    </xf>
    <xf numFmtId="2" fontId="4" fillId="0" borderId="4" xfId="17" applyNumberFormat="1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168" fontId="2" fillId="0" borderId="7" xfId="0" applyNumberFormat="1" applyFont="1" applyBorder="1" applyAlignment="1">
      <alignment/>
    </xf>
    <xf numFmtId="173" fontId="2" fillId="0" borderId="7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173" fontId="2" fillId="0" borderId="2" xfId="0" applyNumberFormat="1" applyFont="1" applyBorder="1" applyAlignment="1">
      <alignment/>
    </xf>
    <xf numFmtId="168" fontId="4" fillId="0" borderId="3" xfId="17" applyNumberFormat="1" applyFont="1" applyBorder="1" applyAlignment="1">
      <alignment/>
    </xf>
    <xf numFmtId="173" fontId="4" fillId="0" borderId="3" xfId="17" applyNumberFormat="1" applyFont="1" applyBorder="1" applyAlignment="1">
      <alignment/>
    </xf>
    <xf numFmtId="49" fontId="4" fillId="0" borderId="1" xfId="0" applyNumberFormat="1" applyFont="1" applyBorder="1" applyAlignment="1">
      <alignment horizontal="center" vertical="top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168" fontId="4" fillId="0" borderId="1" xfId="0" applyNumberFormat="1" applyFont="1" applyBorder="1" applyAlignment="1">
      <alignment/>
    </xf>
    <xf numFmtId="2" fontId="2" fillId="0" borderId="3" xfId="17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8" fontId="4" fillId="0" borderId="3" xfId="17" applyNumberFormat="1" applyFont="1" applyBorder="1" applyAlignment="1">
      <alignment vertical="center"/>
    </xf>
    <xf numFmtId="173" fontId="4" fillId="0" borderId="3" xfId="17" applyNumberFormat="1" applyFont="1" applyBorder="1" applyAlignment="1">
      <alignment vertical="center"/>
    </xf>
    <xf numFmtId="2" fontId="4" fillId="0" borderId="2" xfId="17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2" fontId="4" fillId="0" borderId="3" xfId="17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wrapText="1"/>
    </xf>
    <xf numFmtId="168" fontId="2" fillId="0" borderId="8" xfId="0" applyNumberFormat="1" applyFont="1" applyBorder="1" applyAlignment="1">
      <alignment/>
    </xf>
    <xf numFmtId="173" fontId="2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8" fontId="2" fillId="0" borderId="4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168" fontId="4" fillId="0" borderId="1" xfId="17" applyNumberFormat="1" applyFont="1" applyBorder="1" applyAlignment="1">
      <alignment vertical="center"/>
    </xf>
    <xf numFmtId="173" fontId="4" fillId="0" borderId="1" xfId="17" applyNumberFormat="1" applyFont="1" applyBorder="1" applyAlignment="1">
      <alignment vertical="center"/>
    </xf>
    <xf numFmtId="2" fontId="4" fillId="0" borderId="3" xfId="17" applyNumberFormat="1" applyFont="1" applyBorder="1" applyAlignment="1">
      <alignment vertical="center"/>
    </xf>
    <xf numFmtId="0" fontId="4" fillId="0" borderId="1" xfId="0" applyFont="1" applyBorder="1" applyAlignment="1">
      <alignment/>
    </xf>
    <xf numFmtId="17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173" fontId="4" fillId="0" borderId="4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168" fontId="4" fillId="0" borderId="4" xfId="0" applyNumberFormat="1" applyFont="1" applyBorder="1" applyAlignment="1">
      <alignment/>
    </xf>
    <xf numFmtId="168" fontId="4" fillId="0" borderId="2" xfId="17" applyNumberFormat="1" applyFont="1" applyBorder="1" applyAlignment="1">
      <alignment vertical="center"/>
    </xf>
    <xf numFmtId="173" fontId="4" fillId="0" borderId="2" xfId="17" applyNumberFormat="1" applyFont="1" applyBorder="1" applyAlignment="1">
      <alignment vertical="center"/>
    </xf>
    <xf numFmtId="168" fontId="4" fillId="0" borderId="1" xfId="17" applyNumberFormat="1" applyFont="1" applyBorder="1" applyAlignment="1">
      <alignment/>
    </xf>
    <xf numFmtId="173" fontId="4" fillId="0" borderId="1" xfId="17" applyNumberFormat="1" applyFont="1" applyBorder="1" applyAlignment="1">
      <alignment/>
    </xf>
    <xf numFmtId="2" fontId="4" fillId="0" borderId="1" xfId="17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173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168" fontId="4" fillId="0" borderId="2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1" xfId="17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168" fontId="4" fillId="0" borderId="0" xfId="17" applyNumberFormat="1" applyFont="1" applyBorder="1" applyAlignment="1">
      <alignment vertical="center"/>
    </xf>
    <xf numFmtId="173" fontId="4" fillId="0" borderId="0" xfId="17" applyNumberFormat="1" applyFont="1" applyBorder="1" applyAlignment="1">
      <alignment vertical="center"/>
    </xf>
    <xf numFmtId="2" fontId="4" fillId="0" borderId="0" xfId="17" applyNumberFormat="1" applyFont="1" applyBorder="1" applyAlignment="1">
      <alignment vertic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/>
    </xf>
    <xf numFmtId="2" fontId="4" fillId="0" borderId="5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168" fontId="2" fillId="0" borderId="8" xfId="0" applyNumberFormat="1" applyFont="1" applyBorder="1" applyAlignment="1">
      <alignment vertical="center"/>
    </xf>
    <xf numFmtId="173" fontId="2" fillId="0" borderId="8" xfId="0" applyNumberFormat="1" applyFont="1" applyBorder="1" applyAlignment="1">
      <alignment vertical="center"/>
    </xf>
    <xf numFmtId="2" fontId="2" fillId="0" borderId="8" xfId="17" applyNumberFormat="1" applyFon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168" fontId="2" fillId="0" borderId="2" xfId="0" applyNumberFormat="1" applyFont="1" applyBorder="1" applyAlignment="1">
      <alignment vertical="center"/>
    </xf>
    <xf numFmtId="173" fontId="2" fillId="0" borderId="2" xfId="0" applyNumberFormat="1" applyFont="1" applyBorder="1" applyAlignment="1">
      <alignment vertical="center"/>
    </xf>
    <xf numFmtId="2" fontId="2" fillId="0" borderId="2" xfId="17" applyNumberFormat="1" applyFont="1" applyBorder="1" applyAlignment="1">
      <alignment vertical="center"/>
    </xf>
    <xf numFmtId="0" fontId="4" fillId="0" borderId="5" xfId="0" applyFont="1" applyBorder="1" applyAlignment="1">
      <alignment/>
    </xf>
    <xf numFmtId="2" fontId="2" fillId="0" borderId="8" xfId="0" applyNumberFormat="1" applyFont="1" applyBorder="1" applyAlignment="1">
      <alignment/>
    </xf>
    <xf numFmtId="173" fontId="2" fillId="0" borderId="4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41" fontId="4" fillId="0" borderId="3" xfId="17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vertical="center"/>
    </xf>
    <xf numFmtId="168" fontId="2" fillId="0" borderId="4" xfId="0" applyNumberFormat="1" applyFont="1" applyBorder="1" applyAlignment="1">
      <alignment vertical="center"/>
    </xf>
    <xf numFmtId="173" fontId="2" fillId="0" borderId="4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/>
    </xf>
    <xf numFmtId="173" fontId="2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168" fontId="2" fillId="0" borderId="8" xfId="17" applyNumberFormat="1" applyFont="1" applyBorder="1" applyAlignment="1">
      <alignment/>
    </xf>
    <xf numFmtId="173" fontId="2" fillId="0" borderId="8" xfId="17" applyNumberFormat="1" applyFont="1" applyBorder="1" applyAlignment="1">
      <alignment/>
    </xf>
    <xf numFmtId="49" fontId="2" fillId="0" borderId="2" xfId="0" applyNumberFormat="1" applyFont="1" applyBorder="1" applyAlignment="1">
      <alignment vertical="top" wrapText="1"/>
    </xf>
    <xf numFmtId="168" fontId="2" fillId="0" borderId="2" xfId="17" applyNumberFormat="1" applyFont="1" applyBorder="1" applyAlignment="1">
      <alignment/>
    </xf>
    <xf numFmtId="173" fontId="2" fillId="0" borderId="2" xfId="17" applyNumberFormat="1" applyFont="1" applyBorder="1" applyAlignment="1">
      <alignment/>
    </xf>
    <xf numFmtId="0" fontId="4" fillId="0" borderId="3" xfId="0" applyFont="1" applyBorder="1" applyAlignment="1">
      <alignment vertical="center" wrapText="1"/>
    </xf>
    <xf numFmtId="168" fontId="4" fillId="0" borderId="14" xfId="17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top" wrapText="1"/>
    </xf>
    <xf numFmtId="168" fontId="2" fillId="0" borderId="8" xfId="0" applyNumberFormat="1" applyFont="1" applyBorder="1" applyAlignment="1">
      <alignment shrinkToFit="1"/>
    </xf>
    <xf numFmtId="173" fontId="2" fillId="0" borderId="8" xfId="0" applyNumberFormat="1" applyFont="1" applyBorder="1" applyAlignment="1">
      <alignment shrinkToFit="1"/>
    </xf>
    <xf numFmtId="2" fontId="2" fillId="0" borderId="8" xfId="0" applyNumberFormat="1" applyFont="1" applyBorder="1" applyAlignment="1">
      <alignment shrinkToFit="1"/>
    </xf>
    <xf numFmtId="168" fontId="2" fillId="0" borderId="2" xfId="0" applyNumberFormat="1" applyFont="1" applyBorder="1" applyAlignment="1">
      <alignment shrinkToFit="1"/>
    </xf>
    <xf numFmtId="173" fontId="2" fillId="0" borderId="2" xfId="0" applyNumberFormat="1" applyFont="1" applyBorder="1" applyAlignment="1">
      <alignment shrinkToFit="1"/>
    </xf>
    <xf numFmtId="2" fontId="2" fillId="0" borderId="2" xfId="0" applyNumberFormat="1" applyFont="1" applyBorder="1" applyAlignment="1">
      <alignment shrinkToFit="1"/>
    </xf>
    <xf numFmtId="0" fontId="4" fillId="0" borderId="5" xfId="0" applyFont="1" applyBorder="1" applyAlignment="1">
      <alignment horizontal="center" vertical="top" wrapText="1"/>
    </xf>
    <xf numFmtId="168" fontId="4" fillId="0" borderId="3" xfId="0" applyNumberFormat="1" applyFont="1" applyBorder="1" applyAlignment="1">
      <alignment/>
    </xf>
    <xf numFmtId="173" fontId="4" fillId="0" borderId="3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72" fontId="4" fillId="0" borderId="5" xfId="17" applyNumberFormat="1" applyFont="1" applyBorder="1" applyAlignment="1">
      <alignment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vertical="top" wrapText="1"/>
    </xf>
    <xf numFmtId="41" fontId="2" fillId="0" borderId="8" xfId="17" applyNumberFormat="1" applyFont="1" applyBorder="1" applyAlignment="1">
      <alignment/>
    </xf>
    <xf numFmtId="180" fontId="2" fillId="0" borderId="8" xfId="17" applyNumberFormat="1" applyFont="1" applyBorder="1" applyAlignment="1">
      <alignment/>
    </xf>
    <xf numFmtId="43" fontId="2" fillId="0" borderId="8" xfId="15" applyFont="1" applyBorder="1" applyAlignment="1">
      <alignment/>
    </xf>
    <xf numFmtId="49" fontId="4" fillId="0" borderId="2" xfId="0" applyNumberFormat="1" applyFont="1" applyBorder="1" applyAlignment="1">
      <alignment horizontal="center" wrapText="1"/>
    </xf>
    <xf numFmtId="41" fontId="2" fillId="0" borderId="3" xfId="17" applyNumberFormat="1" applyFont="1" applyBorder="1" applyAlignment="1">
      <alignment/>
    </xf>
    <xf numFmtId="180" fontId="2" fillId="0" borderId="3" xfId="17" applyNumberFormat="1" applyFont="1" applyBorder="1" applyAlignment="1">
      <alignment/>
    </xf>
    <xf numFmtId="2" fontId="2" fillId="0" borderId="3" xfId="0" applyNumberFormat="1" applyFont="1" applyBorder="1" applyAlignment="1">
      <alignment shrinkToFit="1"/>
    </xf>
    <xf numFmtId="49" fontId="4" fillId="0" borderId="3" xfId="0" applyNumberFormat="1" applyFont="1" applyBorder="1" applyAlignment="1">
      <alignment horizontal="center" vertical="center" wrapText="1"/>
    </xf>
    <xf numFmtId="41" fontId="4" fillId="0" borderId="3" xfId="17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/>
    </xf>
    <xf numFmtId="41" fontId="4" fillId="0" borderId="0" xfId="17" applyNumberFormat="1" applyFont="1" applyBorder="1" applyAlignment="1">
      <alignment/>
    </xf>
    <xf numFmtId="0" fontId="2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173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 wrapText="1"/>
    </xf>
    <xf numFmtId="17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168" fontId="2" fillId="0" borderId="4" xfId="0" applyNumberFormat="1" applyFont="1" applyBorder="1" applyAlignment="1">
      <alignment/>
    </xf>
    <xf numFmtId="173" fontId="2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173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1" fontId="4" fillId="0" borderId="4" xfId="17" applyNumberFormat="1" applyFont="1" applyBorder="1" applyAlignment="1">
      <alignment/>
    </xf>
    <xf numFmtId="49" fontId="4" fillId="0" borderId="16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/>
    </xf>
    <xf numFmtId="0" fontId="2" fillId="0" borderId="7" xfId="0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shrinkToFit="1"/>
    </xf>
    <xf numFmtId="2" fontId="1" fillId="0" borderId="7" xfId="0" applyNumberFormat="1" applyFont="1" applyBorder="1" applyAlignment="1">
      <alignment shrinkToFit="1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68" fontId="7" fillId="0" borderId="4" xfId="17" applyNumberFormat="1" applyFont="1" applyBorder="1" applyAlignment="1">
      <alignment/>
    </xf>
    <xf numFmtId="168" fontId="7" fillId="0" borderId="2" xfId="0" applyNumberFormat="1" applyFont="1" applyBorder="1" applyAlignment="1">
      <alignment/>
    </xf>
    <xf numFmtId="168" fontId="7" fillId="0" borderId="1" xfId="0" applyNumberFormat="1" applyFont="1" applyBorder="1" applyAlignment="1">
      <alignment/>
    </xf>
    <xf numFmtId="168" fontId="7" fillId="0" borderId="4" xfId="0" applyNumberFormat="1" applyFont="1" applyBorder="1" applyAlignment="1">
      <alignment/>
    </xf>
    <xf numFmtId="168" fontId="7" fillId="0" borderId="2" xfId="17" applyNumberFormat="1" applyFont="1" applyBorder="1" applyAlignment="1">
      <alignment vertical="center"/>
    </xf>
    <xf numFmtId="168" fontId="7" fillId="0" borderId="1" xfId="17" applyNumberFormat="1" applyFont="1" applyBorder="1" applyAlignment="1">
      <alignment/>
    </xf>
    <xf numFmtId="168" fontId="7" fillId="0" borderId="0" xfId="17" applyNumberFormat="1" applyFont="1" applyBorder="1" applyAlignment="1">
      <alignment vertical="center"/>
    </xf>
    <xf numFmtId="168" fontId="7" fillId="0" borderId="5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8" fontId="4" fillId="0" borderId="3" xfId="0" applyNumberFormat="1" applyFont="1" applyBorder="1" applyAlignment="1">
      <alignment vertical="center"/>
    </xf>
    <xf numFmtId="168" fontId="2" fillId="0" borderId="3" xfId="17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7" fillId="0" borderId="1" xfId="0" applyNumberFormat="1" applyFont="1" applyBorder="1" applyAlignment="1">
      <alignment/>
    </xf>
    <xf numFmtId="168" fontId="4" fillId="0" borderId="2" xfId="0" applyNumberFormat="1" applyFont="1" applyBorder="1" applyAlignment="1">
      <alignment/>
    </xf>
    <xf numFmtId="173" fontId="2" fillId="0" borderId="4" xfId="0" applyNumberFormat="1" applyFont="1" applyBorder="1" applyAlignment="1">
      <alignment/>
    </xf>
    <xf numFmtId="173" fontId="2" fillId="0" borderId="7" xfId="0" applyNumberFormat="1" applyFont="1" applyBorder="1" applyAlignment="1">
      <alignment/>
    </xf>
    <xf numFmtId="0" fontId="4" fillId="0" borderId="12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8" fontId="2" fillId="0" borderId="4" xfId="0" applyNumberFormat="1" applyFont="1" applyBorder="1" applyAlignment="1">
      <alignment/>
    </xf>
    <xf numFmtId="168" fontId="2" fillId="0" borderId="7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N157"/>
  <sheetViews>
    <sheetView tabSelected="1" zoomScale="75" zoomScaleNormal="75" workbookViewId="0" topLeftCell="A1">
      <selection activeCell="I102" sqref="I102"/>
    </sheetView>
  </sheetViews>
  <sheetFormatPr defaultColWidth="9.00390625" defaultRowHeight="12.75"/>
  <cols>
    <col min="1" max="1" width="15.25390625" style="1" customWidth="1"/>
    <col min="2" max="2" width="65.125" style="2" customWidth="1"/>
    <col min="3" max="3" width="13.75390625" style="2" hidden="1" customWidth="1"/>
    <col min="4" max="4" width="14.625" style="2" hidden="1" customWidth="1"/>
    <col min="5" max="5" width="14.875" style="2" hidden="1" customWidth="1"/>
    <col min="6" max="6" width="9.625" style="2" hidden="1" customWidth="1"/>
    <col min="7" max="7" width="15.25390625" style="2" hidden="1" customWidth="1"/>
    <col min="8" max="8" width="9.625" style="2" hidden="1" customWidth="1"/>
    <col min="9" max="9" width="35.75390625" style="2" customWidth="1"/>
    <col min="10" max="16384" width="9.125" style="2" customWidth="1"/>
  </cols>
  <sheetData>
    <row r="2" spans="1:9" ht="15.75">
      <c r="A2" s="43"/>
      <c r="B2" s="24" t="s">
        <v>128</v>
      </c>
      <c r="C2" s="25"/>
      <c r="D2" s="44"/>
      <c r="E2" s="44"/>
      <c r="F2" s="25"/>
      <c r="G2" s="44"/>
      <c r="H2" s="25" t="s">
        <v>43</v>
      </c>
      <c r="I2" s="25" t="s">
        <v>43</v>
      </c>
    </row>
    <row r="3" spans="1:7" ht="15.75">
      <c r="A3" s="43"/>
      <c r="B3" s="45" t="s">
        <v>32</v>
      </c>
      <c r="C3" s="44"/>
      <c r="D3" s="44"/>
      <c r="E3" s="44"/>
      <c r="F3" s="44"/>
      <c r="G3" s="44"/>
    </row>
    <row r="4" spans="1:9" ht="15">
      <c r="A4" s="43"/>
      <c r="B4" s="46"/>
      <c r="C4" s="44"/>
      <c r="D4" s="44"/>
      <c r="E4" s="47"/>
      <c r="F4" s="44"/>
      <c r="G4" s="44"/>
      <c r="I4" s="254" t="s">
        <v>138</v>
      </c>
    </row>
    <row r="5" spans="1:9" ht="27.75" customHeight="1">
      <c r="A5" s="48" t="s">
        <v>103</v>
      </c>
      <c r="B5" s="49" t="s">
        <v>0</v>
      </c>
      <c r="C5" s="50" t="s">
        <v>94</v>
      </c>
      <c r="D5" s="50" t="s">
        <v>94</v>
      </c>
      <c r="E5" s="50" t="s">
        <v>106</v>
      </c>
      <c r="F5" s="50" t="s">
        <v>107</v>
      </c>
      <c r="G5" s="50" t="s">
        <v>112</v>
      </c>
      <c r="H5" s="4" t="s">
        <v>107</v>
      </c>
      <c r="I5" s="50" t="s">
        <v>94</v>
      </c>
    </row>
    <row r="6" spans="1:9" ht="15.75">
      <c r="A6" s="51" t="s">
        <v>104</v>
      </c>
      <c r="B6" s="52"/>
      <c r="C6" s="53" t="s">
        <v>105</v>
      </c>
      <c r="D6" s="53" t="s">
        <v>113</v>
      </c>
      <c r="E6" s="53" t="s">
        <v>113</v>
      </c>
      <c r="F6" s="53" t="s">
        <v>108</v>
      </c>
      <c r="G6" s="53" t="s">
        <v>114</v>
      </c>
      <c r="H6" s="6" t="s">
        <v>108</v>
      </c>
      <c r="I6" s="53" t="s">
        <v>139</v>
      </c>
    </row>
    <row r="7" spans="1:9" ht="15">
      <c r="A7" s="54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4</v>
      </c>
      <c r="H7" s="28">
        <v>6</v>
      </c>
      <c r="I7" s="56">
        <v>3</v>
      </c>
    </row>
    <row r="8" spans="1:9" ht="15">
      <c r="A8" s="57"/>
      <c r="B8" s="58"/>
      <c r="C8" s="243"/>
      <c r="D8" s="243"/>
      <c r="E8" s="243"/>
      <c r="F8" s="243"/>
      <c r="G8" s="243"/>
      <c r="H8" s="244"/>
      <c r="I8" s="243"/>
    </row>
    <row r="9" spans="1:9" ht="15">
      <c r="A9" s="66"/>
      <c r="B9" s="141"/>
      <c r="C9" s="245"/>
      <c r="D9" s="245"/>
      <c r="E9" s="95"/>
      <c r="F9" s="96"/>
      <c r="G9" s="95"/>
      <c r="H9" s="14"/>
      <c r="I9" s="95"/>
    </row>
    <row r="10" spans="1:9" ht="16.5" thickBot="1">
      <c r="A10" s="61" t="s">
        <v>40</v>
      </c>
      <c r="B10" s="62" t="s">
        <v>41</v>
      </c>
      <c r="C10" s="63">
        <f>SUM(C13:C17)</f>
        <v>57300</v>
      </c>
      <c r="D10" s="63">
        <f>SUM(D12)</f>
        <v>60600</v>
      </c>
      <c r="E10" s="64">
        <f>SUM(E12)</f>
        <v>46453.51</v>
      </c>
      <c r="F10" s="65">
        <f>(E10/D10)*100</f>
        <v>76.65595709570957</v>
      </c>
      <c r="G10" s="64">
        <f>SUM(G12)</f>
        <v>61606.67</v>
      </c>
      <c r="H10" s="37" t="e">
        <f>(#REF!/G10)*100</f>
        <v>#REF!</v>
      </c>
      <c r="I10" s="63">
        <f>SUM(I12)</f>
        <v>15500</v>
      </c>
    </row>
    <row r="11" spans="1:9" ht="12.75" customHeight="1" hidden="1">
      <c r="A11" s="66"/>
      <c r="B11" s="59"/>
      <c r="C11" s="59"/>
      <c r="D11" s="59"/>
      <c r="E11" s="67"/>
      <c r="F11" s="60"/>
      <c r="G11" s="67"/>
      <c r="H11" s="29"/>
      <c r="I11" s="68"/>
    </row>
    <row r="12" spans="1:9" ht="33" customHeight="1">
      <c r="A12" s="69"/>
      <c r="B12" s="69" t="s">
        <v>121</v>
      </c>
      <c r="C12" s="59"/>
      <c r="D12" s="70">
        <f>SUM(D13:D17)</f>
        <v>60600</v>
      </c>
      <c r="E12" s="71">
        <f>SUM(E13:E17)</f>
        <v>46453.51</v>
      </c>
      <c r="F12" s="72">
        <f aca="true" t="shared" si="0" ref="F12:F17">(E12/D12)*100</f>
        <v>76.65595709570957</v>
      </c>
      <c r="G12" s="71">
        <f>SUM(G13:G17)</f>
        <v>61606.67</v>
      </c>
      <c r="H12" s="8" t="e">
        <f>(#REF!/G12)*100</f>
        <v>#REF!</v>
      </c>
      <c r="I12" s="70">
        <f>SUM(I13:I17)</f>
        <v>15500</v>
      </c>
    </row>
    <row r="13" spans="1:9" ht="42.75" customHeight="1">
      <c r="A13" s="73" t="s">
        <v>65</v>
      </c>
      <c r="B13" s="74" t="s">
        <v>42</v>
      </c>
      <c r="C13" s="75">
        <v>600</v>
      </c>
      <c r="D13" s="75">
        <v>600</v>
      </c>
      <c r="E13" s="76">
        <v>1205</v>
      </c>
      <c r="F13" s="77">
        <f t="shared" si="0"/>
        <v>200.83333333333334</v>
      </c>
      <c r="G13" s="76">
        <v>1606.67</v>
      </c>
      <c r="H13" s="10" t="e">
        <f>(#REF!/G13)*100</f>
        <v>#REF!</v>
      </c>
      <c r="I13" s="78">
        <v>2000</v>
      </c>
    </row>
    <row r="14" spans="1:9" ht="12.75" customHeight="1" hidden="1">
      <c r="A14" s="73" t="s">
        <v>51</v>
      </c>
      <c r="B14" s="74" t="s">
        <v>23</v>
      </c>
      <c r="C14" s="75">
        <v>0</v>
      </c>
      <c r="D14" s="75"/>
      <c r="E14" s="75"/>
      <c r="F14" s="77" t="e">
        <f t="shared" si="0"/>
        <v>#DIV/0!</v>
      </c>
      <c r="G14" s="75"/>
      <c r="H14" s="10" t="e">
        <f>(#REF!/G14)*100</f>
        <v>#REF!</v>
      </c>
      <c r="I14" s="78"/>
    </row>
    <row r="15" spans="1:9" ht="12.75" customHeight="1" hidden="1">
      <c r="A15" s="73" t="s">
        <v>97</v>
      </c>
      <c r="B15" s="74" t="s">
        <v>98</v>
      </c>
      <c r="C15" s="75">
        <v>0</v>
      </c>
      <c r="D15" s="75"/>
      <c r="E15" s="75"/>
      <c r="F15" s="77" t="e">
        <f t="shared" si="0"/>
        <v>#DIV/0!</v>
      </c>
      <c r="G15" s="75"/>
      <c r="H15" s="10" t="e">
        <f>(#REF!/G15)*100</f>
        <v>#REF!</v>
      </c>
      <c r="I15" s="78"/>
    </row>
    <row r="16" spans="1:9" ht="25.5" customHeight="1" hidden="1">
      <c r="A16" s="73" t="s">
        <v>77</v>
      </c>
      <c r="B16" s="74" t="s">
        <v>96</v>
      </c>
      <c r="C16" s="78">
        <v>0</v>
      </c>
      <c r="D16" s="78"/>
      <c r="E16" s="78"/>
      <c r="F16" s="77" t="e">
        <f t="shared" si="0"/>
        <v>#DIV/0!</v>
      </c>
      <c r="G16" s="78"/>
      <c r="H16" s="10" t="e">
        <f>(#REF!/G16)*100</f>
        <v>#REF!</v>
      </c>
      <c r="I16" s="78"/>
    </row>
    <row r="17" spans="1:9" ht="66.75" customHeight="1">
      <c r="A17" s="79" t="s">
        <v>45</v>
      </c>
      <c r="B17" s="80" t="s">
        <v>95</v>
      </c>
      <c r="C17" s="78">
        <v>56700</v>
      </c>
      <c r="D17" s="78">
        <v>60000</v>
      </c>
      <c r="E17" s="76">
        <v>45248.51</v>
      </c>
      <c r="F17" s="77">
        <f t="shared" si="0"/>
        <v>75.41418333333334</v>
      </c>
      <c r="G17" s="76">
        <v>60000</v>
      </c>
      <c r="H17" s="11" t="e">
        <f>(#REF!/G17)*100</f>
        <v>#REF!</v>
      </c>
      <c r="I17" s="136">
        <v>13500</v>
      </c>
    </row>
    <row r="18" spans="1:9" ht="15">
      <c r="A18" s="87"/>
      <c r="B18" s="88"/>
      <c r="C18" s="89"/>
      <c r="D18" s="90"/>
      <c r="E18" s="91"/>
      <c r="F18" s="92"/>
      <c r="G18" s="91"/>
      <c r="H18" s="32"/>
      <c r="I18" s="90"/>
    </row>
    <row r="19" spans="1:9" ht="15">
      <c r="A19" s="66"/>
      <c r="B19" s="93"/>
      <c r="C19" s="94"/>
      <c r="D19" s="94"/>
      <c r="E19" s="95"/>
      <c r="F19" s="96"/>
      <c r="G19" s="95"/>
      <c r="H19" s="14"/>
      <c r="I19" s="255"/>
    </row>
    <row r="20" spans="1:9" ht="18" customHeight="1" thickBot="1">
      <c r="A20" s="97" t="s">
        <v>2</v>
      </c>
      <c r="B20" s="98" t="s">
        <v>3</v>
      </c>
      <c r="C20" s="99">
        <f>SUM(C22:C26)</f>
        <v>863600</v>
      </c>
      <c r="D20" s="99">
        <f>SUM(D21,D27)</f>
        <v>3876332</v>
      </c>
      <c r="E20" s="100">
        <f>SUM(E21,E27)</f>
        <v>3372536.4000000004</v>
      </c>
      <c r="F20" s="65">
        <f aca="true" t="shared" si="1" ref="F20:F26">(E20/D20)*100</f>
        <v>87.00329073980248</v>
      </c>
      <c r="G20" s="100">
        <f>SUM(G21,G27)</f>
        <v>4183496.7099999995</v>
      </c>
      <c r="H20" s="37" t="e">
        <f>(#REF!/G20)*100</f>
        <v>#REF!</v>
      </c>
      <c r="I20" s="99">
        <f>SUM(I21,I27)</f>
        <v>7189145</v>
      </c>
    </row>
    <row r="21" spans="1:9" ht="34.5" customHeight="1">
      <c r="A21" s="69"/>
      <c r="B21" s="69" t="s">
        <v>121</v>
      </c>
      <c r="C21" s="101"/>
      <c r="D21" s="101">
        <f>SUM(D22:D26)</f>
        <v>1204818</v>
      </c>
      <c r="E21" s="102">
        <f>SUM(E22:E26)</f>
        <v>1259255.11</v>
      </c>
      <c r="F21" s="72">
        <f t="shared" si="1"/>
        <v>104.51828491938203</v>
      </c>
      <c r="G21" s="102">
        <f>SUM(G22:G26)</f>
        <v>1365788.3199999998</v>
      </c>
      <c r="H21" s="8" t="e">
        <f>(#REF!/G21)*100</f>
        <v>#REF!</v>
      </c>
      <c r="I21" s="101">
        <f>SUM(I22:I26)</f>
        <v>1386241</v>
      </c>
    </row>
    <row r="22" spans="1:9" ht="35.25" customHeight="1">
      <c r="A22" s="79" t="s">
        <v>47</v>
      </c>
      <c r="B22" s="80" t="s">
        <v>30</v>
      </c>
      <c r="C22" s="103">
        <v>382400</v>
      </c>
      <c r="D22" s="103">
        <v>312215</v>
      </c>
      <c r="E22" s="104">
        <v>347296.74</v>
      </c>
      <c r="F22" s="77">
        <f t="shared" si="1"/>
        <v>111.23640440081356</v>
      </c>
      <c r="G22" s="104">
        <v>386036</v>
      </c>
      <c r="H22" s="10" t="e">
        <f>(#REF!/G22)*100</f>
        <v>#REF!</v>
      </c>
      <c r="I22" s="103">
        <v>485505</v>
      </c>
    </row>
    <row r="23" spans="1:9" ht="65.25" customHeight="1">
      <c r="A23" s="105" t="s">
        <v>45</v>
      </c>
      <c r="B23" s="106" t="s">
        <v>95</v>
      </c>
      <c r="C23" s="103">
        <v>250000</v>
      </c>
      <c r="D23" s="103">
        <v>691756</v>
      </c>
      <c r="E23" s="104">
        <v>628086.25</v>
      </c>
      <c r="F23" s="77">
        <f t="shared" si="1"/>
        <v>90.79592370720312</v>
      </c>
      <c r="G23" s="104">
        <v>691756</v>
      </c>
      <c r="H23" s="10" t="e">
        <f>(#REF!/G23)*100</f>
        <v>#REF!</v>
      </c>
      <c r="I23" s="103">
        <v>636926</v>
      </c>
    </row>
    <row r="24" spans="1:9" ht="38.25" customHeight="1">
      <c r="A24" s="79" t="s">
        <v>126</v>
      </c>
      <c r="B24" s="107" t="s">
        <v>127</v>
      </c>
      <c r="C24" s="103">
        <v>40000</v>
      </c>
      <c r="D24" s="103">
        <v>20000</v>
      </c>
      <c r="E24" s="104">
        <v>6186.31</v>
      </c>
      <c r="F24" s="77">
        <f>(E24/D24)*100</f>
        <v>30.93155</v>
      </c>
      <c r="G24" s="104">
        <v>8248.41</v>
      </c>
      <c r="H24" s="10" t="e">
        <f>(#REF!/G24)*100</f>
        <v>#REF!</v>
      </c>
      <c r="I24" s="103">
        <v>5000</v>
      </c>
    </row>
    <row r="25" spans="1:9" ht="18" customHeight="1">
      <c r="A25" s="79" t="s">
        <v>49</v>
      </c>
      <c r="B25" s="107" t="s">
        <v>44</v>
      </c>
      <c r="C25" s="103">
        <v>40000</v>
      </c>
      <c r="D25" s="103">
        <v>20000</v>
      </c>
      <c r="E25" s="104">
        <v>6186.31</v>
      </c>
      <c r="F25" s="77">
        <f t="shared" si="1"/>
        <v>30.93155</v>
      </c>
      <c r="G25" s="104">
        <v>8248.41</v>
      </c>
      <c r="H25" s="10" t="e">
        <f>(#REF!/G25)*100</f>
        <v>#REF!</v>
      </c>
      <c r="I25" s="103">
        <v>20000</v>
      </c>
    </row>
    <row r="26" spans="1:9" ht="18" customHeight="1">
      <c r="A26" s="79" t="s">
        <v>51</v>
      </c>
      <c r="B26" s="115" t="s">
        <v>23</v>
      </c>
      <c r="C26" s="94">
        <v>151200</v>
      </c>
      <c r="D26" s="94">
        <v>160847</v>
      </c>
      <c r="E26" s="95">
        <v>271499.5</v>
      </c>
      <c r="F26" s="77">
        <f t="shared" si="1"/>
        <v>168.7936361884275</v>
      </c>
      <c r="G26" s="95">
        <v>271499.5</v>
      </c>
      <c r="H26" s="10" t="e">
        <f>(#REF!/G26)*100</f>
        <v>#REF!</v>
      </c>
      <c r="I26" s="103">
        <v>238810</v>
      </c>
    </row>
    <row r="27" spans="1:9" ht="36" customHeight="1">
      <c r="A27" s="108"/>
      <c r="B27" s="108" t="s">
        <v>122</v>
      </c>
      <c r="C27" s="109"/>
      <c r="D27" s="101">
        <f>SUM(D28:D30)</f>
        <v>2671514</v>
      </c>
      <c r="E27" s="102">
        <f>SUM(E28:E30)</f>
        <v>2113281.29</v>
      </c>
      <c r="F27" s="110">
        <v>79.1</v>
      </c>
      <c r="G27" s="102">
        <f>SUM(G28:G30)</f>
        <v>2817708.3899999997</v>
      </c>
      <c r="H27" s="8" t="e">
        <f>(#REF!/G27)*100</f>
        <v>#REF!</v>
      </c>
      <c r="I27" s="101">
        <f>SUM(I28:I31)</f>
        <v>5802904</v>
      </c>
    </row>
    <row r="28" spans="1:9" ht="51" customHeight="1">
      <c r="A28" s="105" t="s">
        <v>48</v>
      </c>
      <c r="B28" s="111" t="s">
        <v>85</v>
      </c>
      <c r="C28" s="112">
        <v>42200</v>
      </c>
      <c r="D28" s="112">
        <v>33260</v>
      </c>
      <c r="E28" s="113">
        <v>74642.33</v>
      </c>
      <c r="F28" s="114">
        <f>(E28/D28)*100</f>
        <v>224.42071557426337</v>
      </c>
      <c r="G28" s="113">
        <v>99523.11</v>
      </c>
      <c r="H28" s="11" t="e">
        <f>(#REF!/G28)*100</f>
        <v>#REF!</v>
      </c>
      <c r="I28" s="112">
        <v>29734</v>
      </c>
    </row>
    <row r="29" spans="1:9" ht="52.5" customHeight="1">
      <c r="A29" s="79" t="s">
        <v>50</v>
      </c>
      <c r="B29" s="115" t="s">
        <v>136</v>
      </c>
      <c r="C29" s="103">
        <v>3975996</v>
      </c>
      <c r="D29" s="103">
        <v>2638254</v>
      </c>
      <c r="E29" s="104">
        <v>2038638.96</v>
      </c>
      <c r="F29" s="116">
        <f>(E29/D29)*100</f>
        <v>77.2722778019099</v>
      </c>
      <c r="G29" s="104">
        <v>2718185.28</v>
      </c>
      <c r="H29" s="17" t="e">
        <f>(#REF!/G29)*100</f>
        <v>#REF!</v>
      </c>
      <c r="I29" s="112">
        <v>5156900</v>
      </c>
    </row>
    <row r="30" spans="1:9" ht="64.5" customHeight="1">
      <c r="A30" s="79" t="s">
        <v>116</v>
      </c>
      <c r="B30" s="115" t="s">
        <v>117</v>
      </c>
      <c r="C30" s="103">
        <v>3975996</v>
      </c>
      <c r="D30" s="103">
        <v>0</v>
      </c>
      <c r="E30" s="104">
        <v>0</v>
      </c>
      <c r="F30" s="116">
        <v>0</v>
      </c>
      <c r="G30" s="104">
        <v>0</v>
      </c>
      <c r="H30" s="17">
        <v>0</v>
      </c>
      <c r="I30" s="112">
        <v>551270</v>
      </c>
    </row>
    <row r="31" spans="1:9" ht="64.5" customHeight="1">
      <c r="A31" s="79" t="s">
        <v>88</v>
      </c>
      <c r="B31" s="115" t="s">
        <v>89</v>
      </c>
      <c r="C31" s="103">
        <v>3975996</v>
      </c>
      <c r="D31" s="103">
        <v>0</v>
      </c>
      <c r="E31" s="104">
        <v>0</v>
      </c>
      <c r="F31" s="116">
        <v>0</v>
      </c>
      <c r="G31" s="104">
        <v>0</v>
      </c>
      <c r="H31" s="17">
        <v>0</v>
      </c>
      <c r="I31" s="112">
        <v>65000</v>
      </c>
    </row>
    <row r="32" spans="1:14" ht="15">
      <c r="A32" s="81"/>
      <c r="B32" s="82"/>
      <c r="C32" s="83"/>
      <c r="D32" s="83"/>
      <c r="E32" s="85"/>
      <c r="F32" s="86"/>
      <c r="G32" s="85"/>
      <c r="H32" s="19"/>
      <c r="I32" s="84"/>
      <c r="J32" s="3"/>
      <c r="K32" s="3"/>
      <c r="L32" s="3"/>
      <c r="M32" s="3"/>
      <c r="N32" s="3"/>
    </row>
    <row r="33" spans="1:9" ht="0.75" customHeight="1">
      <c r="A33" s="73"/>
      <c r="B33" s="182"/>
      <c r="C33" s="146"/>
      <c r="D33" s="146"/>
      <c r="E33" s="144"/>
      <c r="F33" s="77"/>
      <c r="G33" s="144"/>
      <c r="H33" s="10"/>
      <c r="I33" s="256"/>
    </row>
    <row r="34" spans="1:9" ht="26.25" customHeight="1" thickBot="1">
      <c r="A34" s="119" t="s">
        <v>34</v>
      </c>
      <c r="B34" s="120" t="s">
        <v>35</v>
      </c>
      <c r="C34" s="121">
        <f>SUM(C38:C42)</f>
        <v>10000</v>
      </c>
      <c r="D34" s="121">
        <f>SUM(D35)</f>
        <v>375500</v>
      </c>
      <c r="E34" s="122">
        <f>SUM(E35)</f>
        <v>486776.77</v>
      </c>
      <c r="F34" s="123">
        <f>(E34/D34)*100</f>
        <v>129.63429294274303</v>
      </c>
      <c r="G34" s="122">
        <f>SUM(G35)</f>
        <v>644806.52</v>
      </c>
      <c r="H34" s="38" t="e">
        <f>(#REF!/G34)*100</f>
        <v>#REF!</v>
      </c>
      <c r="I34" s="121">
        <f>SUM(I35)</f>
        <v>586900</v>
      </c>
    </row>
    <row r="35" spans="1:9" ht="33" customHeight="1">
      <c r="A35" s="69"/>
      <c r="B35" s="69" t="s">
        <v>121</v>
      </c>
      <c r="C35" s="124"/>
      <c r="D35" s="101">
        <f>SUM(D36:D38)</f>
        <v>375500</v>
      </c>
      <c r="E35" s="102">
        <f>SUM(E36:E38)</f>
        <v>486776.77</v>
      </c>
      <c r="F35" s="72">
        <f>(E35/D35)*100</f>
        <v>129.63429294274303</v>
      </c>
      <c r="G35" s="102">
        <f>SUM(G36:G38)</f>
        <v>644806.52</v>
      </c>
      <c r="H35" s="8" t="e">
        <f>(#REF!/G35)*100</f>
        <v>#REF!</v>
      </c>
      <c r="I35" s="101">
        <f>SUM(I36:I38)</f>
        <v>586900</v>
      </c>
    </row>
    <row r="36" spans="1:9" ht="66" customHeight="1">
      <c r="A36" s="125" t="s">
        <v>52</v>
      </c>
      <c r="B36" s="80" t="s">
        <v>16</v>
      </c>
      <c r="C36" s="126">
        <v>22729</v>
      </c>
      <c r="D36" s="126">
        <v>6000</v>
      </c>
      <c r="E36" s="127">
        <v>6000</v>
      </c>
      <c r="F36" s="128">
        <v>0</v>
      </c>
      <c r="G36" s="127">
        <v>6000</v>
      </c>
      <c r="H36" s="17">
        <v>0</v>
      </c>
      <c r="I36" s="126">
        <v>4000</v>
      </c>
    </row>
    <row r="37" spans="1:9" ht="66" customHeight="1">
      <c r="A37" s="79" t="s">
        <v>45</v>
      </c>
      <c r="B37" s="80" t="s">
        <v>95</v>
      </c>
      <c r="C37" s="103">
        <v>250000</v>
      </c>
      <c r="D37" s="103">
        <v>359500</v>
      </c>
      <c r="E37" s="104">
        <v>474089.27</v>
      </c>
      <c r="F37" s="77">
        <f>(E37/D37)*100</f>
        <v>131.8746230876217</v>
      </c>
      <c r="G37" s="104">
        <v>632119.02</v>
      </c>
      <c r="H37" s="11" t="e">
        <f>(#REF!/G37)*100</f>
        <v>#REF!</v>
      </c>
      <c r="I37" s="112">
        <v>572900</v>
      </c>
    </row>
    <row r="38" spans="1:9" ht="29.25" customHeight="1">
      <c r="A38" s="79" t="s">
        <v>53</v>
      </c>
      <c r="B38" s="80" t="s">
        <v>78</v>
      </c>
      <c r="C38" s="103">
        <v>10000</v>
      </c>
      <c r="D38" s="103">
        <v>10000</v>
      </c>
      <c r="E38" s="104">
        <v>6687.5</v>
      </c>
      <c r="F38" s="116">
        <f>(E38/D38)*100</f>
        <v>66.875</v>
      </c>
      <c r="G38" s="104">
        <v>6687.5</v>
      </c>
      <c r="H38" s="9" t="e">
        <f>(#REF!/G38)*100</f>
        <v>#REF!</v>
      </c>
      <c r="I38" s="103">
        <v>10000</v>
      </c>
    </row>
    <row r="39" spans="1:9" ht="12.75" customHeight="1" hidden="1">
      <c r="A39" s="105" t="s">
        <v>32</v>
      </c>
      <c r="B39" s="271" t="s">
        <v>16</v>
      </c>
      <c r="C39" s="129"/>
      <c r="D39" s="129"/>
      <c r="E39" s="130"/>
      <c r="F39" s="131"/>
      <c r="G39" s="130"/>
      <c r="H39" s="13"/>
      <c r="I39" s="257"/>
    </row>
    <row r="40" spans="1:9" ht="12.75" customHeight="1" hidden="1">
      <c r="A40" s="66"/>
      <c r="B40" s="271"/>
      <c r="C40" s="132"/>
      <c r="D40" s="132"/>
      <c r="E40" s="133"/>
      <c r="F40" s="134"/>
      <c r="G40" s="133"/>
      <c r="H40" s="16"/>
      <c r="I40" s="258"/>
    </row>
    <row r="41" spans="1:9" ht="43.5" customHeight="1" hidden="1">
      <c r="A41" s="73" t="s">
        <v>52</v>
      </c>
      <c r="B41" s="271"/>
      <c r="C41" s="136">
        <v>0</v>
      </c>
      <c r="D41" s="136">
        <v>0</v>
      </c>
      <c r="E41" s="137">
        <v>0</v>
      </c>
      <c r="F41" s="114">
        <v>0</v>
      </c>
      <c r="G41" s="137">
        <v>0</v>
      </c>
      <c r="H41" s="11">
        <v>0</v>
      </c>
      <c r="I41" s="259">
        <v>0</v>
      </c>
    </row>
    <row r="42" spans="1:9" ht="31.5" customHeight="1" hidden="1">
      <c r="A42" s="105" t="s">
        <v>79</v>
      </c>
      <c r="B42" s="111" t="s">
        <v>80</v>
      </c>
      <c r="C42" s="138">
        <v>0</v>
      </c>
      <c r="D42" s="138">
        <v>0</v>
      </c>
      <c r="E42" s="139">
        <v>0</v>
      </c>
      <c r="F42" s="140">
        <v>0</v>
      </c>
      <c r="G42" s="139">
        <v>0</v>
      </c>
      <c r="H42" s="12">
        <v>0</v>
      </c>
      <c r="I42" s="260">
        <v>0</v>
      </c>
    </row>
    <row r="43" spans="1:9" ht="18" customHeight="1">
      <c r="A43" s="81"/>
      <c r="B43" s="141"/>
      <c r="C43" s="83"/>
      <c r="D43" s="83"/>
      <c r="E43" s="85"/>
      <c r="F43" s="86"/>
      <c r="G43" s="85"/>
      <c r="H43" s="19"/>
      <c r="I43" s="84"/>
    </row>
    <row r="44" spans="1:9" ht="18" customHeight="1">
      <c r="A44" s="81"/>
      <c r="B44" s="141"/>
      <c r="C44" s="83"/>
      <c r="D44" s="83"/>
      <c r="E44" s="85"/>
      <c r="F44" s="86"/>
      <c r="G44" s="85"/>
      <c r="H44" s="19"/>
      <c r="I44" s="84"/>
    </row>
    <row r="45" spans="1:9" ht="0.75" customHeight="1">
      <c r="A45" s="73"/>
      <c r="B45" s="142"/>
      <c r="C45" s="143"/>
      <c r="D45" s="143"/>
      <c r="E45" s="144"/>
      <c r="F45" s="145"/>
      <c r="G45" s="144"/>
      <c r="H45" s="15"/>
      <c r="I45" s="256"/>
    </row>
    <row r="46" spans="1:9" ht="28.5" customHeight="1" thickBot="1">
      <c r="A46" s="119" t="s">
        <v>4</v>
      </c>
      <c r="B46" s="147" t="s">
        <v>5</v>
      </c>
      <c r="C46" s="121">
        <f>SUM(C48:C51)</f>
        <v>503872</v>
      </c>
      <c r="D46" s="121">
        <f>SUM(D47)</f>
        <v>547217</v>
      </c>
      <c r="E46" s="122">
        <f>SUM(E47)</f>
        <v>370677.56</v>
      </c>
      <c r="F46" s="123">
        <f aca="true" t="shared" si="2" ref="F46:F51">(E46/D46)*100</f>
        <v>67.73867770920859</v>
      </c>
      <c r="G46" s="122">
        <f>SUM(G47)</f>
        <v>507651.42</v>
      </c>
      <c r="H46" s="38" t="e">
        <f>(#REF!/G46)*100</f>
        <v>#REF!</v>
      </c>
      <c r="I46" s="121">
        <f>SUM(I47)</f>
        <v>562162</v>
      </c>
    </row>
    <row r="47" spans="1:9" ht="34.5" customHeight="1">
      <c r="A47" s="69"/>
      <c r="B47" s="69" t="s">
        <v>121</v>
      </c>
      <c r="C47" s="101"/>
      <c r="D47" s="101">
        <f>SUM(D48:D51)</f>
        <v>547217</v>
      </c>
      <c r="E47" s="102">
        <f>SUM(E48:E51)</f>
        <v>370677.56</v>
      </c>
      <c r="F47" s="72">
        <f t="shared" si="2"/>
        <v>67.73867770920859</v>
      </c>
      <c r="G47" s="102">
        <f>SUM(G48:G51)</f>
        <v>507651.42</v>
      </c>
      <c r="H47" s="8" t="e">
        <f>(#REF!/G47)*100</f>
        <v>#REF!</v>
      </c>
      <c r="I47" s="101">
        <f>SUM(I48:I51)</f>
        <v>562162</v>
      </c>
    </row>
    <row r="48" spans="1:9" ht="60">
      <c r="A48" s="105" t="s">
        <v>45</v>
      </c>
      <c r="B48" s="80" t="s">
        <v>93</v>
      </c>
      <c r="C48" s="112">
        <v>170000</v>
      </c>
      <c r="D48" s="112">
        <v>160000</v>
      </c>
      <c r="E48" s="113">
        <v>113081.11</v>
      </c>
      <c r="F48" s="114">
        <f t="shared" si="2"/>
        <v>70.67569375000001</v>
      </c>
      <c r="G48" s="113">
        <v>150000</v>
      </c>
      <c r="H48" s="11" t="e">
        <f>(#REF!/G48)*100</f>
        <v>#REF!</v>
      </c>
      <c r="I48" s="112">
        <v>165000</v>
      </c>
    </row>
    <row r="49" spans="1:9" ht="20.25" customHeight="1">
      <c r="A49" s="79" t="s">
        <v>49</v>
      </c>
      <c r="B49" s="148" t="s">
        <v>92</v>
      </c>
      <c r="C49" s="103">
        <v>100000</v>
      </c>
      <c r="D49" s="103">
        <v>150000</v>
      </c>
      <c r="E49" s="104">
        <v>67689.03</v>
      </c>
      <c r="F49" s="77">
        <f t="shared" si="2"/>
        <v>45.12602</v>
      </c>
      <c r="G49" s="104">
        <v>110000</v>
      </c>
      <c r="H49" s="10" t="e">
        <f>(#REF!/G49)*100</f>
        <v>#REF!</v>
      </c>
      <c r="I49" s="103">
        <v>150000</v>
      </c>
    </row>
    <row r="50" spans="1:9" ht="68.25" customHeight="1">
      <c r="A50" s="125" t="s">
        <v>54</v>
      </c>
      <c r="B50" s="111" t="s">
        <v>99</v>
      </c>
      <c r="C50" s="126">
        <v>228402</v>
      </c>
      <c r="D50" s="126">
        <v>230983</v>
      </c>
      <c r="E50" s="127">
        <v>173239</v>
      </c>
      <c r="F50" s="149">
        <f t="shared" si="2"/>
        <v>75.000757631514</v>
      </c>
      <c r="G50" s="127">
        <v>230983</v>
      </c>
      <c r="H50" s="23" t="e">
        <f>(#REF!/G50)*100</f>
        <v>#REF!</v>
      </c>
      <c r="I50" s="126">
        <v>241125</v>
      </c>
    </row>
    <row r="51" spans="1:9" ht="64.5" customHeight="1">
      <c r="A51" s="150" t="s">
        <v>83</v>
      </c>
      <c r="B51" s="107" t="s">
        <v>84</v>
      </c>
      <c r="C51" s="112">
        <v>5470</v>
      </c>
      <c r="D51" s="112">
        <v>6234</v>
      </c>
      <c r="E51" s="113">
        <v>16668.42</v>
      </c>
      <c r="F51" s="128">
        <f t="shared" si="2"/>
        <v>267.3792107795957</v>
      </c>
      <c r="G51" s="113">
        <v>16668.42</v>
      </c>
      <c r="H51" s="17" t="e">
        <f>(#REF!/G51)*100</f>
        <v>#REF!</v>
      </c>
      <c r="I51" s="112">
        <v>6037</v>
      </c>
    </row>
    <row r="52" spans="1:9" ht="15">
      <c r="A52" s="151"/>
      <c r="B52" s="152"/>
      <c r="C52" s="153"/>
      <c r="D52" s="153"/>
      <c r="E52" s="154"/>
      <c r="F52" s="155"/>
      <c r="G52" s="154"/>
      <c r="H52" s="30"/>
      <c r="I52" s="261"/>
    </row>
    <row r="53" spans="1:9" ht="15">
      <c r="A53" s="87"/>
      <c r="B53" s="156"/>
      <c r="C53" s="157"/>
      <c r="D53" s="157"/>
      <c r="E53" s="118"/>
      <c r="F53" s="158"/>
      <c r="G53" s="118"/>
      <c r="H53" s="20"/>
      <c r="I53" s="262"/>
    </row>
    <row r="54" spans="1:9" ht="48" thickBot="1">
      <c r="A54" s="159" t="s">
        <v>7</v>
      </c>
      <c r="B54" s="160" t="s">
        <v>33</v>
      </c>
      <c r="C54" s="161">
        <f>SUM(C56)</f>
        <v>6383</v>
      </c>
      <c r="D54" s="161">
        <f>SUM(D55)</f>
        <v>13292</v>
      </c>
      <c r="E54" s="162">
        <f>SUM(E55)</f>
        <v>4754</v>
      </c>
      <c r="F54" s="163">
        <f>(E54/D54)*100</f>
        <v>35.76587421005116</v>
      </c>
      <c r="G54" s="162">
        <f>SUM(G55)</f>
        <v>13292</v>
      </c>
      <c r="H54" s="39" t="e">
        <f>(#REF!/G54)*100</f>
        <v>#REF!</v>
      </c>
      <c r="I54" s="161">
        <f>SUM(I55)</f>
        <v>6357</v>
      </c>
    </row>
    <row r="55" spans="1:9" ht="35.25" customHeight="1">
      <c r="A55" s="69"/>
      <c r="B55" s="69" t="s">
        <v>121</v>
      </c>
      <c r="C55" s="164"/>
      <c r="D55" s="165">
        <f>SUM(D56)</f>
        <v>13292</v>
      </c>
      <c r="E55" s="166">
        <f>SUM(E56)</f>
        <v>4754</v>
      </c>
      <c r="F55" s="167">
        <f>(E55/D55)*100</f>
        <v>35.76587421005116</v>
      </c>
      <c r="G55" s="166">
        <f>SUM(G56)</f>
        <v>13292</v>
      </c>
      <c r="H55" s="11" t="e">
        <f>(#REF!/G55)*100</f>
        <v>#REF!</v>
      </c>
      <c r="I55" s="165">
        <f>SUM(I56)</f>
        <v>6357</v>
      </c>
    </row>
    <row r="56" spans="1:9" ht="65.25" customHeight="1">
      <c r="A56" s="150" t="s">
        <v>54</v>
      </c>
      <c r="B56" s="74" t="s">
        <v>1</v>
      </c>
      <c r="C56" s="136">
        <v>6383</v>
      </c>
      <c r="D56" s="136">
        <v>13292</v>
      </c>
      <c r="E56" s="137">
        <v>4754</v>
      </c>
      <c r="F56" s="114">
        <f>(E56/D56)*100</f>
        <v>35.76587421005116</v>
      </c>
      <c r="G56" s="137">
        <v>13292</v>
      </c>
      <c r="H56" s="11" t="e">
        <f>(#REF!/G56)*100</f>
        <v>#REF!</v>
      </c>
      <c r="I56" s="136">
        <v>6357</v>
      </c>
    </row>
    <row r="57" spans="1:9" ht="30.75" customHeight="1">
      <c r="A57" s="151"/>
      <c r="B57" s="141"/>
      <c r="C57" s="153"/>
      <c r="D57" s="153"/>
      <c r="E57" s="154"/>
      <c r="F57" s="155"/>
      <c r="G57" s="154"/>
      <c r="H57" s="30"/>
      <c r="I57" s="153"/>
    </row>
    <row r="58" spans="1:9" ht="24" customHeight="1" thickBot="1">
      <c r="A58" s="159" t="s">
        <v>134</v>
      </c>
      <c r="B58" s="160" t="s">
        <v>135</v>
      </c>
      <c r="C58" s="161">
        <f>SUM(C60)</f>
        <v>6383</v>
      </c>
      <c r="D58" s="161">
        <f>SUM(D59)</f>
        <v>13292</v>
      </c>
      <c r="E58" s="162">
        <f>SUM(E59)</f>
        <v>4754</v>
      </c>
      <c r="F58" s="163">
        <f>(E58/D58)*100</f>
        <v>35.76587421005116</v>
      </c>
      <c r="G58" s="162">
        <f>SUM(G59)</f>
        <v>13292</v>
      </c>
      <c r="H58" s="39" t="e">
        <f>(#REF!/G58)*100</f>
        <v>#REF!</v>
      </c>
      <c r="I58" s="161">
        <f>SUM(I59)</f>
        <v>1000</v>
      </c>
    </row>
    <row r="59" spans="1:9" ht="31.5" customHeight="1">
      <c r="A59" s="69"/>
      <c r="B59" s="69" t="s">
        <v>121</v>
      </c>
      <c r="C59" s="164"/>
      <c r="D59" s="165">
        <f>SUM(D60)</f>
        <v>13292</v>
      </c>
      <c r="E59" s="166">
        <f>SUM(E60)</f>
        <v>4754</v>
      </c>
      <c r="F59" s="167">
        <f>(E59/D59)*100</f>
        <v>35.76587421005116</v>
      </c>
      <c r="G59" s="166">
        <f>SUM(G60)</f>
        <v>13292</v>
      </c>
      <c r="H59" s="11" t="e">
        <f>(#REF!/G59)*100</f>
        <v>#REF!</v>
      </c>
      <c r="I59" s="165">
        <f>SUM(I60)</f>
        <v>1000</v>
      </c>
    </row>
    <row r="60" spans="1:9" ht="60">
      <c r="A60" s="150" t="s">
        <v>54</v>
      </c>
      <c r="B60" s="74" t="s">
        <v>1</v>
      </c>
      <c r="C60" s="136">
        <v>6383</v>
      </c>
      <c r="D60" s="136">
        <v>13292</v>
      </c>
      <c r="E60" s="137">
        <v>4754</v>
      </c>
      <c r="F60" s="114">
        <f>(E60/D60)*100</f>
        <v>35.76587421005116</v>
      </c>
      <c r="G60" s="137">
        <v>13292</v>
      </c>
      <c r="H60" s="11" t="e">
        <f>(#REF!/G60)*100</f>
        <v>#REF!</v>
      </c>
      <c r="I60" s="136">
        <v>1000</v>
      </c>
    </row>
    <row r="61" spans="1:9" ht="33.75" customHeight="1">
      <c r="A61" s="87"/>
      <c r="B61" s="168"/>
      <c r="C61" s="157"/>
      <c r="D61" s="157"/>
      <c r="E61" s="118"/>
      <c r="F61" s="158"/>
      <c r="G61" s="118"/>
      <c r="H61" s="20"/>
      <c r="I61" s="262"/>
    </row>
    <row r="62" spans="1:9" ht="37.5" customHeight="1" thickBot="1">
      <c r="A62" s="159" t="s">
        <v>8</v>
      </c>
      <c r="B62" s="160" t="s">
        <v>31</v>
      </c>
      <c r="C62" s="121">
        <f>SUM(C64:C66)</f>
        <v>6000</v>
      </c>
      <c r="D62" s="121">
        <f>SUM(D63)</f>
        <v>13000</v>
      </c>
      <c r="E62" s="122">
        <f>SUM(E63)</f>
        <v>7349.49</v>
      </c>
      <c r="F62" s="169">
        <f>(E62/D62)*100</f>
        <v>56.53453846153846</v>
      </c>
      <c r="G62" s="122">
        <f>SUM(G63)</f>
        <v>10382.39</v>
      </c>
      <c r="H62" s="40" t="e">
        <f>(#REF!/G62)*100</f>
        <v>#REF!</v>
      </c>
      <c r="I62" s="121">
        <f>SUM(I63)</f>
        <v>21000</v>
      </c>
    </row>
    <row r="63" spans="1:9" ht="34.5" customHeight="1">
      <c r="A63" s="69"/>
      <c r="B63" s="69" t="s">
        <v>121</v>
      </c>
      <c r="C63" s="124"/>
      <c r="D63" s="124">
        <f>SUM(D64:D66)</f>
        <v>13000</v>
      </c>
      <c r="E63" s="170">
        <f>SUM(E64:E66)</f>
        <v>7349.49</v>
      </c>
      <c r="F63" s="171">
        <f>(E63/D63)*100</f>
        <v>56.53453846153846</v>
      </c>
      <c r="G63" s="170">
        <f>SUM(G64:G66)</f>
        <v>10382.39</v>
      </c>
      <c r="H63" s="27" t="e">
        <f>(#REF!/G63)*100</f>
        <v>#REF!</v>
      </c>
      <c r="I63" s="124">
        <f>SUM(I64:I66)</f>
        <v>21000</v>
      </c>
    </row>
    <row r="64" spans="1:9" ht="35.25" customHeight="1">
      <c r="A64" s="172" t="s">
        <v>55</v>
      </c>
      <c r="B64" s="173" t="s">
        <v>18</v>
      </c>
      <c r="C64" s="174">
        <v>5000</v>
      </c>
      <c r="D64" s="174">
        <v>12000</v>
      </c>
      <c r="E64" s="104">
        <v>7036.79</v>
      </c>
      <c r="F64" s="116">
        <f>(E64/D64)*100</f>
        <v>58.63991666666667</v>
      </c>
      <c r="G64" s="104">
        <v>9382.39</v>
      </c>
      <c r="H64" s="9" t="e">
        <f>(#REF!/G64)*100</f>
        <v>#REF!</v>
      </c>
      <c r="I64" s="103">
        <v>20000</v>
      </c>
    </row>
    <row r="65" spans="1:9" ht="78" customHeight="1" hidden="1">
      <c r="A65" s="175" t="s">
        <v>88</v>
      </c>
      <c r="B65" s="176" t="s">
        <v>89</v>
      </c>
      <c r="C65" s="136">
        <v>0</v>
      </c>
      <c r="D65" s="136"/>
      <c r="E65" s="137"/>
      <c r="F65" s="114">
        <v>0</v>
      </c>
      <c r="G65" s="137"/>
      <c r="H65" s="11">
        <v>0</v>
      </c>
      <c r="I65" s="259"/>
    </row>
    <row r="66" spans="1:9" ht="66" customHeight="1">
      <c r="A66" s="150" t="s">
        <v>54</v>
      </c>
      <c r="B66" s="80" t="s">
        <v>1</v>
      </c>
      <c r="C66" s="112">
        <v>1000</v>
      </c>
      <c r="D66" s="112">
        <v>1000</v>
      </c>
      <c r="E66" s="113">
        <v>312.7</v>
      </c>
      <c r="F66" s="128">
        <f>(E66/D66)*100</f>
        <v>31.269999999999996</v>
      </c>
      <c r="G66" s="113">
        <v>1000</v>
      </c>
      <c r="H66" s="17" t="e">
        <f>(#REF!/G66)*100</f>
        <v>#REF!</v>
      </c>
      <c r="I66" s="112">
        <v>1000</v>
      </c>
    </row>
    <row r="67" spans="1:9" ht="31.5" customHeight="1">
      <c r="A67" s="151"/>
      <c r="B67" s="141"/>
      <c r="C67" s="153"/>
      <c r="D67" s="153"/>
      <c r="E67" s="154"/>
      <c r="F67" s="155"/>
      <c r="G67" s="154"/>
      <c r="H67" s="30"/>
      <c r="I67" s="261"/>
    </row>
    <row r="68" spans="1:9" ht="50.25" customHeight="1" thickBot="1">
      <c r="A68" s="159" t="s">
        <v>9</v>
      </c>
      <c r="B68" s="120" t="s">
        <v>111</v>
      </c>
      <c r="C68" s="161">
        <f>SUM(C71:C101)</f>
        <v>29592362</v>
      </c>
      <c r="D68" s="161">
        <f>SUM(D69)</f>
        <v>34182377</v>
      </c>
      <c r="E68" s="162">
        <f>SUM(E69)</f>
        <v>25656439.59</v>
      </c>
      <c r="F68" s="177">
        <f>(E68/D68)*100</f>
        <v>75.05750577263835</v>
      </c>
      <c r="G68" s="162">
        <f>SUM(G69)</f>
        <v>33352166.67</v>
      </c>
      <c r="H68" s="41" t="e">
        <f>(#REF!/G68)*100</f>
        <v>#REF!</v>
      </c>
      <c r="I68" s="161">
        <f>SUM(I69)</f>
        <v>40265486</v>
      </c>
    </row>
    <row r="69" spans="1:9" ht="32.25" customHeight="1">
      <c r="A69" s="69"/>
      <c r="B69" s="69" t="s">
        <v>121</v>
      </c>
      <c r="C69" s="178"/>
      <c r="D69" s="178">
        <f>SUM(D71:D101)</f>
        <v>34182377</v>
      </c>
      <c r="E69" s="179">
        <f>SUM(E71:E101)</f>
        <v>25656439.59</v>
      </c>
      <c r="F69" s="180">
        <f>(E69/D69)*100</f>
        <v>75.05750577263835</v>
      </c>
      <c r="G69" s="179">
        <f>SUM(G71:G101)</f>
        <v>33352166.67</v>
      </c>
      <c r="H69" s="33" t="e">
        <f>(#REF!/G69)*100</f>
        <v>#REF!</v>
      </c>
      <c r="I69" s="178">
        <f>SUM(I71:I101)</f>
        <v>40265486</v>
      </c>
    </row>
    <row r="70" spans="1:9" ht="15">
      <c r="A70" s="66"/>
      <c r="B70" s="181"/>
      <c r="C70" s="129"/>
      <c r="D70" s="129"/>
      <c r="E70" s="130"/>
      <c r="F70" s="131"/>
      <c r="G70" s="130"/>
      <c r="H70" s="13"/>
      <c r="I70" s="109"/>
    </row>
    <row r="71" spans="1:9" ht="15">
      <c r="A71" s="66" t="s">
        <v>56</v>
      </c>
      <c r="B71" s="59" t="s">
        <v>10</v>
      </c>
      <c r="C71" s="94">
        <v>14306463</v>
      </c>
      <c r="D71" s="94">
        <v>16741437</v>
      </c>
      <c r="E71" s="95">
        <v>12607390</v>
      </c>
      <c r="F71" s="96">
        <f>(E71/D71)*100</f>
        <v>75.30649848038732</v>
      </c>
      <c r="G71" s="95">
        <v>16741437</v>
      </c>
      <c r="H71" s="14" t="e">
        <f>(#REF!/G71)*100</f>
        <v>#REF!</v>
      </c>
      <c r="I71" s="94">
        <v>21124129</v>
      </c>
    </row>
    <row r="72" spans="1:9" ht="15">
      <c r="A72" s="66"/>
      <c r="B72" s="59"/>
      <c r="C72" s="132"/>
      <c r="D72" s="132"/>
      <c r="E72" s="133"/>
      <c r="F72" s="96"/>
      <c r="G72" s="133"/>
      <c r="H72" s="14"/>
      <c r="I72" s="135"/>
    </row>
    <row r="73" spans="1:9" ht="15">
      <c r="A73" s="66" t="s">
        <v>57</v>
      </c>
      <c r="B73" s="59" t="s">
        <v>11</v>
      </c>
      <c r="C73" s="94">
        <v>415945</v>
      </c>
      <c r="D73" s="94">
        <v>1376781</v>
      </c>
      <c r="E73" s="95">
        <v>386507.9</v>
      </c>
      <c r="F73" s="96">
        <f>(E73/D73)*100</f>
        <v>28.073302870972217</v>
      </c>
      <c r="G73" s="95">
        <v>515344</v>
      </c>
      <c r="H73" s="14" t="e">
        <f>(#REF!/G73)*100</f>
        <v>#REF!</v>
      </c>
      <c r="I73" s="94">
        <v>950000</v>
      </c>
    </row>
    <row r="74" spans="1:9" ht="15">
      <c r="A74" s="66"/>
      <c r="B74" s="59"/>
      <c r="C74" s="94"/>
      <c r="D74" s="94"/>
      <c r="E74" s="95"/>
      <c r="F74" s="96"/>
      <c r="G74" s="95"/>
      <c r="H74" s="14"/>
      <c r="I74" s="94"/>
    </row>
    <row r="75" spans="1:9" ht="12.75" customHeight="1" hidden="1">
      <c r="A75" s="66" t="s">
        <v>75</v>
      </c>
      <c r="B75" s="59" t="s">
        <v>76</v>
      </c>
      <c r="C75" s="94">
        <v>0</v>
      </c>
      <c r="D75" s="94"/>
      <c r="E75" s="95"/>
      <c r="F75" s="96" t="e">
        <f>(E75/D75)*100</f>
        <v>#DIV/0!</v>
      </c>
      <c r="G75" s="95"/>
      <c r="H75" s="14" t="e">
        <f>(#REF!/G75)*100</f>
        <v>#REF!</v>
      </c>
      <c r="I75" s="94"/>
    </row>
    <row r="76" spans="1:9" ht="12.75" customHeight="1" hidden="1">
      <c r="A76" s="66"/>
      <c r="B76" s="59"/>
      <c r="C76" s="135"/>
      <c r="D76" s="135"/>
      <c r="E76" s="133"/>
      <c r="F76" s="96" t="e">
        <f>(E76/D76)*100</f>
        <v>#DIV/0!</v>
      </c>
      <c r="G76" s="133"/>
      <c r="H76" s="14" t="e">
        <f>(#REF!/G76)*100</f>
        <v>#REF!</v>
      </c>
      <c r="I76" s="135"/>
    </row>
    <row r="77" spans="1:9" ht="15">
      <c r="A77" s="66" t="s">
        <v>58</v>
      </c>
      <c r="B77" s="59" t="s">
        <v>12</v>
      </c>
      <c r="C77" s="94">
        <f>10127087+2539000</f>
        <v>12666087</v>
      </c>
      <c r="D77" s="94">
        <v>13260320</v>
      </c>
      <c r="E77" s="95">
        <v>10263153.57</v>
      </c>
      <c r="F77" s="96">
        <f>(E77/D77)*100</f>
        <v>77.39748037754745</v>
      </c>
      <c r="G77" s="95">
        <v>13203775</v>
      </c>
      <c r="H77" s="14" t="e">
        <f>(#REF!/G77)*100</f>
        <v>#REF!</v>
      </c>
      <c r="I77" s="94">
        <v>14700000</v>
      </c>
    </row>
    <row r="78" spans="1:9" ht="15">
      <c r="A78" s="66"/>
      <c r="B78" s="59"/>
      <c r="C78" s="135"/>
      <c r="D78" s="135"/>
      <c r="E78" s="133"/>
      <c r="F78" s="96"/>
      <c r="G78" s="133"/>
      <c r="H78" s="14"/>
      <c r="I78" s="135"/>
    </row>
    <row r="79" spans="1:9" ht="15">
      <c r="A79" s="66" t="s">
        <v>59</v>
      </c>
      <c r="B79" s="59" t="s">
        <v>13</v>
      </c>
      <c r="C79" s="94">
        <v>19469</v>
      </c>
      <c r="D79" s="94">
        <v>20000</v>
      </c>
      <c r="E79" s="95">
        <v>23591.5</v>
      </c>
      <c r="F79" s="96">
        <f>(E79/D79)*100</f>
        <v>117.95750000000001</v>
      </c>
      <c r="G79" s="95">
        <v>28991</v>
      </c>
      <c r="H79" s="14" t="e">
        <f>(#REF!/G79)*100</f>
        <v>#REF!</v>
      </c>
      <c r="I79" s="94">
        <v>46000</v>
      </c>
    </row>
    <row r="80" spans="1:9" ht="15">
      <c r="A80" s="66"/>
      <c r="B80" s="59"/>
      <c r="C80" s="94"/>
      <c r="D80" s="94"/>
      <c r="E80" s="95"/>
      <c r="F80" s="96"/>
      <c r="G80" s="95"/>
      <c r="H80" s="14"/>
      <c r="I80" s="94"/>
    </row>
    <row r="81" spans="1:9" ht="12.75" customHeight="1" hidden="1">
      <c r="A81" s="66" t="s">
        <v>81</v>
      </c>
      <c r="B81" s="59" t="s">
        <v>82</v>
      </c>
      <c r="C81" s="94">
        <v>0</v>
      </c>
      <c r="D81" s="94"/>
      <c r="E81" s="95"/>
      <c r="F81" s="96" t="e">
        <f>(E81/D81)*100</f>
        <v>#DIV/0!</v>
      </c>
      <c r="G81" s="95"/>
      <c r="H81" s="14" t="e">
        <f>(#REF!/G81)*100</f>
        <v>#REF!</v>
      </c>
      <c r="I81" s="94"/>
    </row>
    <row r="82" spans="1:9" ht="12.75" customHeight="1" hidden="1">
      <c r="A82" s="66"/>
      <c r="B82" s="59"/>
      <c r="C82" s="94"/>
      <c r="D82" s="94"/>
      <c r="E82" s="95"/>
      <c r="F82" s="96" t="e">
        <f>(E82/D82)*100</f>
        <v>#DIV/0!</v>
      </c>
      <c r="G82" s="95"/>
      <c r="H82" s="14" t="e">
        <f>(#REF!/G82)*100</f>
        <v>#REF!</v>
      </c>
      <c r="I82" s="94"/>
    </row>
    <row r="83" spans="1:9" ht="15">
      <c r="A83" s="66" t="s">
        <v>81</v>
      </c>
      <c r="B83" s="59" t="s">
        <v>82</v>
      </c>
      <c r="C83" s="94">
        <v>29</v>
      </c>
      <c r="D83" s="94">
        <v>20</v>
      </c>
      <c r="E83" s="95">
        <v>4</v>
      </c>
      <c r="F83" s="96">
        <f>(E83/D83)*100</f>
        <v>20</v>
      </c>
      <c r="G83" s="95">
        <v>4</v>
      </c>
      <c r="H83" s="14" t="e">
        <f>(#REF!/G83)*100</f>
        <v>#REF!</v>
      </c>
      <c r="I83" s="94">
        <v>11</v>
      </c>
    </row>
    <row r="84" spans="1:9" ht="15">
      <c r="A84" s="66"/>
      <c r="B84" s="59"/>
      <c r="C84" s="94"/>
      <c r="D84" s="94"/>
      <c r="E84" s="95"/>
      <c r="F84" s="96"/>
      <c r="G84" s="95"/>
      <c r="H84" s="14"/>
      <c r="I84" s="94"/>
    </row>
    <row r="85" spans="1:9" ht="15">
      <c r="A85" s="66" t="s">
        <v>60</v>
      </c>
      <c r="B85" s="59" t="s">
        <v>17</v>
      </c>
      <c r="C85" s="94">
        <f>292990+196465</f>
        <v>489455</v>
      </c>
      <c r="D85" s="94">
        <v>437000</v>
      </c>
      <c r="E85" s="95">
        <v>451995.63</v>
      </c>
      <c r="F85" s="96">
        <f>(E85/D85)*100</f>
        <v>103.43149427917619</v>
      </c>
      <c r="G85" s="95">
        <v>481495</v>
      </c>
      <c r="H85" s="14" t="e">
        <f>(#REF!/G85)*100</f>
        <v>#REF!</v>
      </c>
      <c r="I85" s="94">
        <v>460000</v>
      </c>
    </row>
    <row r="86" spans="1:9" ht="15">
      <c r="A86" s="66"/>
      <c r="B86" s="59"/>
      <c r="C86" s="94"/>
      <c r="D86" s="94"/>
      <c r="E86" s="95"/>
      <c r="F86" s="96"/>
      <c r="G86" s="95"/>
      <c r="H86" s="14"/>
      <c r="I86" s="94"/>
    </row>
    <row r="87" spans="1:9" ht="28.5" customHeight="1">
      <c r="A87" s="66" t="s">
        <v>61</v>
      </c>
      <c r="B87" s="106" t="s">
        <v>115</v>
      </c>
      <c r="C87" s="94"/>
      <c r="D87" s="94">
        <v>134236</v>
      </c>
      <c r="E87" s="95">
        <v>111868.22</v>
      </c>
      <c r="F87" s="96">
        <f>(E87/D87)*100</f>
        <v>83.33697368813135</v>
      </c>
      <c r="G87" s="95">
        <v>149154</v>
      </c>
      <c r="H87" s="14" t="e">
        <f>(#REF!/G87)*100</f>
        <v>#REF!</v>
      </c>
      <c r="I87" s="94">
        <v>134175</v>
      </c>
    </row>
    <row r="88" spans="1:9" ht="15">
      <c r="A88" s="66"/>
      <c r="B88" s="59"/>
      <c r="C88" s="135"/>
      <c r="D88" s="135"/>
      <c r="E88" s="133"/>
      <c r="F88" s="96"/>
      <c r="G88" s="133"/>
      <c r="H88" s="14"/>
      <c r="I88" s="135"/>
    </row>
    <row r="89" spans="1:9" ht="15">
      <c r="A89" s="66" t="s">
        <v>62</v>
      </c>
      <c r="B89" s="59" t="s">
        <v>14</v>
      </c>
      <c r="C89" s="94">
        <v>153750</v>
      </c>
      <c r="D89" s="94">
        <v>86743</v>
      </c>
      <c r="E89" s="95">
        <v>140878.68</v>
      </c>
      <c r="F89" s="96">
        <f>(E89/D89)*100</f>
        <v>162.409277982085</v>
      </c>
      <c r="G89" s="95">
        <v>187838.66</v>
      </c>
      <c r="H89" s="14" t="e">
        <f>(#REF!/G89)*100</f>
        <v>#REF!</v>
      </c>
      <c r="I89" s="94">
        <v>237463</v>
      </c>
    </row>
    <row r="90" spans="1:9" ht="15">
      <c r="A90" s="66"/>
      <c r="B90" s="59"/>
      <c r="C90" s="135"/>
      <c r="D90" s="135"/>
      <c r="E90" s="133"/>
      <c r="F90" s="96"/>
      <c r="G90" s="133"/>
      <c r="H90" s="14"/>
      <c r="I90" s="135"/>
    </row>
    <row r="91" spans="1:9" ht="15">
      <c r="A91" s="66" t="s">
        <v>63</v>
      </c>
      <c r="B91" s="59" t="s">
        <v>15</v>
      </c>
      <c r="C91" s="94">
        <v>856860</v>
      </c>
      <c r="D91" s="94">
        <v>863700</v>
      </c>
      <c r="E91" s="95">
        <v>698990.21</v>
      </c>
      <c r="F91" s="96">
        <f>(E91/D91)*100</f>
        <v>80.92974528192659</v>
      </c>
      <c r="G91" s="95">
        <v>768990</v>
      </c>
      <c r="H91" s="14" t="e">
        <f>(#REF!/G91)*100</f>
        <v>#REF!</v>
      </c>
      <c r="I91" s="94">
        <v>872000</v>
      </c>
    </row>
    <row r="92" spans="1:9" ht="15">
      <c r="A92" s="66"/>
      <c r="B92" s="59"/>
      <c r="C92" s="135"/>
      <c r="D92" s="135"/>
      <c r="E92" s="133"/>
      <c r="F92" s="96"/>
      <c r="G92" s="133"/>
      <c r="H92" s="14"/>
      <c r="I92" s="135"/>
    </row>
    <row r="93" spans="1:9" ht="15">
      <c r="A93" s="66" t="s">
        <v>64</v>
      </c>
      <c r="B93" s="59" t="s">
        <v>19</v>
      </c>
      <c r="C93" s="94">
        <f>41000-24000</f>
        <v>17000</v>
      </c>
      <c r="D93" s="94">
        <v>15000</v>
      </c>
      <c r="E93" s="95">
        <v>9276.5</v>
      </c>
      <c r="F93" s="96">
        <f>(E93/D93)*100</f>
        <v>61.84333333333333</v>
      </c>
      <c r="G93" s="95">
        <v>10776</v>
      </c>
      <c r="H93" s="14" t="e">
        <f>(#REF!/G93)*100</f>
        <v>#REF!</v>
      </c>
      <c r="I93" s="94">
        <v>11000</v>
      </c>
    </row>
    <row r="94" spans="1:9" ht="15">
      <c r="A94" s="66"/>
      <c r="B94" s="59"/>
      <c r="C94" s="135"/>
      <c r="D94" s="135"/>
      <c r="E94" s="133"/>
      <c r="F94" s="96"/>
      <c r="G94" s="133"/>
      <c r="H94" s="14"/>
      <c r="I94" s="135"/>
    </row>
    <row r="95" spans="1:9" ht="15">
      <c r="A95" s="66" t="s">
        <v>65</v>
      </c>
      <c r="B95" s="59" t="s">
        <v>100</v>
      </c>
      <c r="C95" s="94">
        <v>45000</v>
      </c>
      <c r="D95" s="94">
        <v>45000</v>
      </c>
      <c r="E95" s="95">
        <v>35850</v>
      </c>
      <c r="F95" s="96">
        <f>(E95/D95)*100</f>
        <v>79.66666666666666</v>
      </c>
      <c r="G95" s="95">
        <v>47800</v>
      </c>
      <c r="H95" s="14" t="e">
        <f>(#REF!/G95)*100</f>
        <v>#REF!</v>
      </c>
      <c r="I95" s="94">
        <v>55000</v>
      </c>
    </row>
    <row r="96" spans="1:9" ht="15">
      <c r="A96" s="66"/>
      <c r="B96" s="59"/>
      <c r="C96" s="135"/>
      <c r="D96" s="135"/>
      <c r="E96" s="133"/>
      <c r="F96" s="96"/>
      <c r="G96" s="133"/>
      <c r="H96" s="14"/>
      <c r="I96" s="135"/>
    </row>
    <row r="97" spans="1:9" ht="15">
      <c r="A97" s="66" t="s">
        <v>66</v>
      </c>
      <c r="B97" s="106" t="s">
        <v>36</v>
      </c>
      <c r="C97" s="94">
        <v>539606</v>
      </c>
      <c r="D97" s="94">
        <v>1012140</v>
      </c>
      <c r="E97" s="95">
        <v>862488.01</v>
      </c>
      <c r="F97" s="96">
        <f>(E97/D97)*100</f>
        <v>85.21429940522061</v>
      </c>
      <c r="G97" s="95">
        <v>1149984.01</v>
      </c>
      <c r="H97" s="14" t="e">
        <f>(#REF!/G97)*100</f>
        <v>#REF!</v>
      </c>
      <c r="I97" s="94">
        <v>1480208</v>
      </c>
    </row>
    <row r="98" spans="1:9" ht="15">
      <c r="A98" s="66"/>
      <c r="B98" s="106"/>
      <c r="C98" s="94"/>
      <c r="D98" s="94"/>
      <c r="E98" s="95"/>
      <c r="F98" s="96"/>
      <c r="G98" s="95"/>
      <c r="H98" s="14"/>
      <c r="I98" s="94"/>
    </row>
    <row r="99" spans="1:9" ht="15">
      <c r="A99" s="66" t="s">
        <v>53</v>
      </c>
      <c r="B99" s="152" t="s">
        <v>78</v>
      </c>
      <c r="C99" s="83">
        <v>0</v>
      </c>
      <c r="D99" s="94">
        <v>0</v>
      </c>
      <c r="E99" s="95">
        <v>0</v>
      </c>
      <c r="F99" s="96">
        <v>0</v>
      </c>
      <c r="G99" s="85">
        <v>0</v>
      </c>
      <c r="H99" s="14">
        <v>0</v>
      </c>
      <c r="I99" s="94">
        <v>56500</v>
      </c>
    </row>
    <row r="100" spans="1:9" ht="15">
      <c r="A100" s="66"/>
      <c r="B100" s="106"/>
      <c r="C100" s="94"/>
      <c r="D100" s="94"/>
      <c r="E100" s="95"/>
      <c r="F100" s="96"/>
      <c r="G100" s="95"/>
      <c r="H100" s="14"/>
      <c r="I100" s="94"/>
    </row>
    <row r="101" spans="1:9" ht="30">
      <c r="A101" s="73" t="s">
        <v>67</v>
      </c>
      <c r="B101" s="182" t="s">
        <v>20</v>
      </c>
      <c r="C101" s="78">
        <v>82698</v>
      </c>
      <c r="D101" s="78">
        <v>190000</v>
      </c>
      <c r="E101" s="76">
        <v>64445.37</v>
      </c>
      <c r="F101" s="77">
        <f>(E101/D101)*100</f>
        <v>33.918615789473684</v>
      </c>
      <c r="G101" s="76">
        <v>66578</v>
      </c>
      <c r="H101" s="10" t="e">
        <f>(#REF!/G101)*100</f>
        <v>#REF!</v>
      </c>
      <c r="I101" s="78">
        <v>139000</v>
      </c>
    </row>
    <row r="102" spans="1:9" ht="15">
      <c r="A102" s="81"/>
      <c r="B102" s="82"/>
      <c r="C102" s="83"/>
      <c r="D102" s="83"/>
      <c r="E102" s="85"/>
      <c r="F102" s="86"/>
      <c r="G102" s="85"/>
      <c r="H102" s="19"/>
      <c r="I102" s="84"/>
    </row>
    <row r="103" spans="1:9" ht="15">
      <c r="A103" s="87"/>
      <c r="B103" s="88"/>
      <c r="C103" s="89"/>
      <c r="D103" s="89"/>
      <c r="E103" s="91"/>
      <c r="F103" s="92"/>
      <c r="G103" s="91"/>
      <c r="H103" s="19"/>
      <c r="I103" s="90"/>
    </row>
    <row r="104" spans="1:9" ht="15.75" customHeight="1">
      <c r="A104" s="272" t="s">
        <v>21</v>
      </c>
      <c r="B104" s="274" t="s">
        <v>22</v>
      </c>
      <c r="C104" s="276" t="e">
        <f>SUM(C108,#REF!)</f>
        <v>#REF!</v>
      </c>
      <c r="D104" s="276" t="e">
        <f>SUM(D108,#REF!)</f>
        <v>#REF!</v>
      </c>
      <c r="E104" s="269" t="e">
        <f>SUM(E108,#REF!)</f>
        <v>#REF!</v>
      </c>
      <c r="F104" s="278" t="e">
        <f>(E104/D104)*100</f>
        <v>#REF!</v>
      </c>
      <c r="G104" s="269" t="e">
        <f>SUM(G108,#REF!)</f>
        <v>#REF!</v>
      </c>
      <c r="H104" s="280" t="e">
        <f>(#REF!/G104)*100</f>
        <v>#REF!</v>
      </c>
      <c r="I104" s="276">
        <f>SUM(I108)</f>
        <v>19970421</v>
      </c>
    </row>
    <row r="105" spans="1:9" ht="9.75" customHeight="1" thickBot="1">
      <c r="A105" s="273"/>
      <c r="B105" s="275"/>
      <c r="C105" s="277"/>
      <c r="D105" s="277"/>
      <c r="E105" s="270"/>
      <c r="F105" s="279"/>
      <c r="G105" s="270"/>
      <c r="H105" s="281"/>
      <c r="I105" s="277"/>
    </row>
    <row r="106" spans="1:9" ht="7.5" customHeight="1" hidden="1">
      <c r="A106" s="183"/>
      <c r="B106" s="185"/>
      <c r="C106" s="124"/>
      <c r="D106" s="124"/>
      <c r="E106" s="170"/>
      <c r="F106" s="184"/>
      <c r="G106" s="170"/>
      <c r="H106" s="31"/>
      <c r="I106" s="124"/>
    </row>
    <row r="107" spans="1:9" ht="33" customHeight="1">
      <c r="A107" s="108"/>
      <c r="B107" s="108" t="s">
        <v>123</v>
      </c>
      <c r="C107" s="129"/>
      <c r="D107" s="186">
        <v>18406323</v>
      </c>
      <c r="E107" s="187">
        <v>15274896.86</v>
      </c>
      <c r="F107" s="188">
        <v>82.99</v>
      </c>
      <c r="G107" s="187">
        <v>18406323</v>
      </c>
      <c r="H107" s="36">
        <v>96.06</v>
      </c>
      <c r="I107" s="263">
        <f>SUM(I108)</f>
        <v>19970421</v>
      </c>
    </row>
    <row r="108" spans="1:9" ht="21" customHeight="1">
      <c r="A108" s="73" t="s">
        <v>68</v>
      </c>
      <c r="B108" s="189" t="s">
        <v>24</v>
      </c>
      <c r="C108" s="146">
        <f>SUM(C109:C111)</f>
        <v>16460509</v>
      </c>
      <c r="D108" s="146">
        <f>SUM(D109:D111)</f>
        <v>17373544</v>
      </c>
      <c r="E108" s="144">
        <f>SUM(E109:E111)</f>
        <v>14502271</v>
      </c>
      <c r="F108" s="145">
        <f>(E108/D108)*100</f>
        <v>83.47330285634295</v>
      </c>
      <c r="G108" s="144">
        <f>SUM(G109:G111)</f>
        <v>17373544</v>
      </c>
      <c r="H108" s="15" t="e">
        <f>(#REF!/G108)*100</f>
        <v>#REF!</v>
      </c>
      <c r="I108" s="146">
        <f>SUM(I109:I112)</f>
        <v>19970421</v>
      </c>
    </row>
    <row r="109" spans="1:9" ht="19.5" customHeight="1">
      <c r="A109" s="105"/>
      <c r="B109" s="181" t="s">
        <v>90</v>
      </c>
      <c r="C109" s="138">
        <v>14211043</v>
      </c>
      <c r="D109" s="138">
        <v>15287103</v>
      </c>
      <c r="E109" s="139">
        <v>12937441</v>
      </c>
      <c r="F109" s="140">
        <f>(E109/D109)*100</f>
        <v>84.6297758313004</v>
      </c>
      <c r="G109" s="139">
        <v>15287103</v>
      </c>
      <c r="H109" s="12" t="e">
        <f>(#REF!/G109)*100</f>
        <v>#REF!</v>
      </c>
      <c r="I109" s="138">
        <v>17479434</v>
      </c>
    </row>
    <row r="110" spans="1:9" ht="12.75" customHeight="1" hidden="1">
      <c r="A110" s="66"/>
      <c r="B110" s="59" t="s">
        <v>91</v>
      </c>
      <c r="C110" s="94">
        <v>0</v>
      </c>
      <c r="D110" s="94"/>
      <c r="E110" s="95"/>
      <c r="F110" s="96">
        <v>0</v>
      </c>
      <c r="G110" s="95"/>
      <c r="H110" s="14">
        <v>0</v>
      </c>
      <c r="I110" s="94"/>
    </row>
    <row r="111" spans="1:9" ht="18" customHeight="1">
      <c r="A111" s="190"/>
      <c r="B111" s="191" t="s">
        <v>133</v>
      </c>
      <c r="C111" s="89">
        <v>2249466</v>
      </c>
      <c r="D111" s="78">
        <v>2086441</v>
      </c>
      <c r="E111" s="91">
        <v>1564830</v>
      </c>
      <c r="F111" s="77">
        <f>(E111/D111)*100</f>
        <v>74.99996405362049</v>
      </c>
      <c r="G111" s="91">
        <v>2086441</v>
      </c>
      <c r="H111" s="26" t="e">
        <f>(#REF!/G111)*100</f>
        <v>#REF!</v>
      </c>
      <c r="I111" s="78">
        <v>1129205</v>
      </c>
    </row>
    <row r="112" spans="1:9" ht="18" customHeight="1">
      <c r="A112" s="190"/>
      <c r="B112" s="191" t="s">
        <v>132</v>
      </c>
      <c r="C112" s="83"/>
      <c r="D112" s="94"/>
      <c r="E112" s="85"/>
      <c r="F112" s="77"/>
      <c r="G112" s="85"/>
      <c r="H112" s="26"/>
      <c r="I112" s="78">
        <v>1361782</v>
      </c>
    </row>
    <row r="113" spans="1:9" ht="18" customHeight="1">
      <c r="A113" s="190"/>
      <c r="B113" s="191" t="s">
        <v>131</v>
      </c>
      <c r="C113" s="83"/>
      <c r="D113" s="94"/>
      <c r="E113" s="85"/>
      <c r="F113" s="77"/>
      <c r="G113" s="85"/>
      <c r="H113" s="26"/>
      <c r="I113" s="78">
        <v>1361782</v>
      </c>
    </row>
    <row r="114" spans="1:9" ht="15">
      <c r="A114" s="81"/>
      <c r="B114" s="46"/>
      <c r="C114" s="83"/>
      <c r="D114" s="84"/>
      <c r="E114" s="85"/>
      <c r="F114" s="86"/>
      <c r="G114" s="85"/>
      <c r="H114" s="19"/>
      <c r="I114" s="84"/>
    </row>
    <row r="115" spans="1:9" ht="15">
      <c r="A115" s="87"/>
      <c r="B115" s="168"/>
      <c r="C115" s="157"/>
      <c r="D115" s="157"/>
      <c r="E115" s="118"/>
      <c r="F115" s="158"/>
      <c r="G115" s="118"/>
      <c r="H115" s="20"/>
      <c r="I115" s="262"/>
    </row>
    <row r="116" spans="1:9" ht="15.75" customHeight="1" thickBot="1">
      <c r="A116" s="192" t="s">
        <v>25</v>
      </c>
      <c r="B116" s="193" t="s">
        <v>26</v>
      </c>
      <c r="C116" s="194">
        <f>SUM(C118:C121)</f>
        <v>304268</v>
      </c>
      <c r="D116" s="194" t="e">
        <f>SUM(D117,#REF!)</f>
        <v>#REF!</v>
      </c>
      <c r="E116" s="195" t="e">
        <f>SUM(E117,#REF!)</f>
        <v>#REF!</v>
      </c>
      <c r="F116" s="169" t="e">
        <f>(E116/D116)*100</f>
        <v>#REF!</v>
      </c>
      <c r="G116" s="195" t="e">
        <f>SUM(G117,#REF!)</f>
        <v>#REF!</v>
      </c>
      <c r="H116" s="40" t="e">
        <f>(#REF!/G116)*100</f>
        <v>#REF!</v>
      </c>
      <c r="I116" s="194">
        <f>SUM(I117)</f>
        <v>486485</v>
      </c>
    </row>
    <row r="117" spans="1:9" ht="33.75" customHeight="1">
      <c r="A117" s="196"/>
      <c r="B117" s="69" t="s">
        <v>121</v>
      </c>
      <c r="C117" s="197"/>
      <c r="D117" s="197">
        <f>SUM(D118:D121)</f>
        <v>398896</v>
      </c>
      <c r="E117" s="198">
        <f>SUM(E118:E121)</f>
        <v>357919.62</v>
      </c>
      <c r="F117" s="171">
        <f>(E117/D117)*100</f>
        <v>89.72755304640808</v>
      </c>
      <c r="G117" s="198">
        <f>SUM(G118:G121)</f>
        <v>401867</v>
      </c>
      <c r="H117" s="27" t="e">
        <f>(#REF!/G117)*100</f>
        <v>#REF!</v>
      </c>
      <c r="I117" s="197">
        <f>SUM(I119:I123)</f>
        <v>486485</v>
      </c>
    </row>
    <row r="118" spans="1:9" ht="39" customHeight="1" hidden="1">
      <c r="A118" s="125" t="s">
        <v>54</v>
      </c>
      <c r="B118" s="115" t="s">
        <v>72</v>
      </c>
      <c r="C118" s="138">
        <v>0</v>
      </c>
      <c r="D118" s="138"/>
      <c r="E118" s="139"/>
      <c r="F118" s="116" t="e">
        <f>(E118/D118)*100</f>
        <v>#DIV/0!</v>
      </c>
      <c r="G118" s="139"/>
      <c r="H118" s="9" t="e">
        <f>(#REF!/G118)*100</f>
        <v>#REF!</v>
      </c>
      <c r="I118" s="260"/>
    </row>
    <row r="119" spans="1:9" ht="60">
      <c r="A119" s="150" t="s">
        <v>45</v>
      </c>
      <c r="B119" s="80" t="s">
        <v>93</v>
      </c>
      <c r="C119" s="103"/>
      <c r="D119" s="103">
        <v>8000</v>
      </c>
      <c r="E119" s="104">
        <v>8228.12</v>
      </c>
      <c r="F119" s="116">
        <v>0</v>
      </c>
      <c r="G119" s="104">
        <v>10971</v>
      </c>
      <c r="H119" s="9">
        <v>0</v>
      </c>
      <c r="I119" s="103">
        <v>10000</v>
      </c>
    </row>
    <row r="120" spans="1:9" ht="30">
      <c r="A120" s="150" t="s">
        <v>69</v>
      </c>
      <c r="B120" s="199" t="s">
        <v>27</v>
      </c>
      <c r="C120" s="103">
        <v>0</v>
      </c>
      <c r="D120" s="103">
        <v>152590</v>
      </c>
      <c r="E120" s="104">
        <v>111422</v>
      </c>
      <c r="F120" s="116">
        <f>(E120/D120)*100</f>
        <v>73.02051248443541</v>
      </c>
      <c r="G120" s="104">
        <v>152590</v>
      </c>
      <c r="H120" s="9" t="e">
        <f>(#REF!/G120)*100</f>
        <v>#REF!</v>
      </c>
      <c r="I120" s="103">
        <v>36699</v>
      </c>
    </row>
    <row r="121" spans="1:9" ht="51" customHeight="1">
      <c r="A121" s="150" t="s">
        <v>70</v>
      </c>
      <c r="B121" s="199" t="s">
        <v>37</v>
      </c>
      <c r="C121" s="103">
        <f>175500+15900+112868</f>
        <v>304268</v>
      </c>
      <c r="D121" s="103">
        <v>238306</v>
      </c>
      <c r="E121" s="104">
        <v>238269.5</v>
      </c>
      <c r="F121" s="116">
        <f>(E121/D121)*100</f>
        <v>99.98468355811437</v>
      </c>
      <c r="G121" s="104">
        <v>238306</v>
      </c>
      <c r="H121" s="9" t="e">
        <f>(#REF!/G121)*100</f>
        <v>#REF!</v>
      </c>
      <c r="I121" s="103">
        <v>356151</v>
      </c>
    </row>
    <row r="122" spans="1:9" ht="51" customHeight="1">
      <c r="A122" s="252" t="s">
        <v>129</v>
      </c>
      <c r="B122" s="115" t="s">
        <v>130</v>
      </c>
      <c r="C122" s="103">
        <f>451000+465000+175000</f>
        <v>1091000</v>
      </c>
      <c r="D122" s="103">
        <v>1353750</v>
      </c>
      <c r="E122" s="104">
        <v>971095</v>
      </c>
      <c r="F122" s="116">
        <f>(E122/D122)*100</f>
        <v>71.733702677747</v>
      </c>
      <c r="G122" s="104">
        <v>1353750</v>
      </c>
      <c r="H122" s="9" t="e">
        <f>(#REF!/G122)*100</f>
        <v>#REF!</v>
      </c>
      <c r="I122" s="103">
        <v>71090</v>
      </c>
    </row>
    <row r="123" spans="1:9" ht="51" customHeight="1">
      <c r="A123" s="253" t="s">
        <v>137</v>
      </c>
      <c r="B123" s="115" t="s">
        <v>130</v>
      </c>
      <c r="C123" s="200"/>
      <c r="D123" s="103"/>
      <c r="E123" s="104"/>
      <c r="F123" s="116"/>
      <c r="G123" s="104"/>
      <c r="H123" s="9"/>
      <c r="I123" s="103">
        <v>12545</v>
      </c>
    </row>
    <row r="124" spans="1:9" ht="15">
      <c r="A124" s="151"/>
      <c r="B124" s="201"/>
      <c r="C124" s="83"/>
      <c r="D124" s="83"/>
      <c r="E124" s="85"/>
      <c r="F124" s="86"/>
      <c r="G124" s="85"/>
      <c r="H124" s="19"/>
      <c r="I124" s="84"/>
    </row>
    <row r="125" spans="1:9" ht="15">
      <c r="A125" s="87"/>
      <c r="B125" s="156"/>
      <c r="C125" s="157"/>
      <c r="D125" s="157"/>
      <c r="E125" s="118"/>
      <c r="F125" s="158"/>
      <c r="G125" s="118"/>
      <c r="H125" s="20"/>
      <c r="I125" s="262"/>
    </row>
    <row r="126" spans="1:9" ht="21.75" customHeight="1" thickBot="1">
      <c r="A126" s="159" t="s">
        <v>38</v>
      </c>
      <c r="B126" s="202" t="s">
        <v>39</v>
      </c>
      <c r="C126" s="203">
        <f>SUM(C128:C128)</f>
        <v>500000</v>
      </c>
      <c r="D126" s="203">
        <f>SUM(D127)</f>
        <v>525000</v>
      </c>
      <c r="E126" s="204">
        <f>SUM(E127)</f>
        <v>526646.84</v>
      </c>
      <c r="F126" s="205">
        <f>(E126/D126)*100</f>
        <v>100.31368380952381</v>
      </c>
      <c r="G126" s="204">
        <f>SUM(G127)</f>
        <v>540000</v>
      </c>
      <c r="H126" s="42" t="e">
        <f>(#REF!/G126)*100</f>
        <v>#REF!</v>
      </c>
      <c r="I126" s="203">
        <f>SUM(I127)</f>
        <v>650220</v>
      </c>
    </row>
    <row r="127" spans="1:9" ht="33.75" customHeight="1">
      <c r="A127" s="69"/>
      <c r="B127" s="69" t="s">
        <v>121</v>
      </c>
      <c r="C127" s="206"/>
      <c r="D127" s="206">
        <f>SUM(D128)</f>
        <v>525000</v>
      </c>
      <c r="E127" s="207">
        <f>SUM(E128)</f>
        <v>526646.84</v>
      </c>
      <c r="F127" s="208">
        <f>(E127/D127)*100</f>
        <v>100.31368380952381</v>
      </c>
      <c r="G127" s="207">
        <f>SUM(G128)</f>
        <v>540000</v>
      </c>
      <c r="H127" s="34" t="e">
        <f>(#REF!/G127)*100</f>
        <v>#REF!</v>
      </c>
      <c r="I127" s="206">
        <f>SUM(I128:I129)</f>
        <v>650220</v>
      </c>
    </row>
    <row r="128" spans="1:9" ht="37.5" customHeight="1">
      <c r="A128" s="125" t="s">
        <v>71</v>
      </c>
      <c r="B128" s="247" t="s">
        <v>6</v>
      </c>
      <c r="C128" s="138">
        <v>500000</v>
      </c>
      <c r="D128" s="138">
        <v>525000</v>
      </c>
      <c r="E128" s="139">
        <v>526646.84</v>
      </c>
      <c r="F128" s="140">
        <f>(E128/D128)*100</f>
        <v>100.31368380952381</v>
      </c>
      <c r="G128" s="139">
        <v>540000</v>
      </c>
      <c r="H128" s="12" t="e">
        <f>(#REF!/G128)*100</f>
        <v>#REF!</v>
      </c>
      <c r="I128" s="138">
        <v>650000</v>
      </c>
    </row>
    <row r="129" spans="1:9" ht="45">
      <c r="A129" s="150" t="s">
        <v>54</v>
      </c>
      <c r="B129" s="115" t="s">
        <v>72</v>
      </c>
      <c r="C129" s="210">
        <f>10413000+80000+619000+30000</f>
        <v>11142000</v>
      </c>
      <c r="D129" s="210">
        <v>10212000</v>
      </c>
      <c r="E129" s="211">
        <v>6368663</v>
      </c>
      <c r="F129" s="116">
        <f>(E129/D129)*100</f>
        <v>62.36450254602428</v>
      </c>
      <c r="G129" s="211">
        <v>10212000</v>
      </c>
      <c r="H129" s="17" t="e">
        <f>(#REF!/G129)*100</f>
        <v>#REF!</v>
      </c>
      <c r="I129" s="264">
        <v>220</v>
      </c>
    </row>
    <row r="130" spans="1:9" ht="15">
      <c r="A130" s="151"/>
      <c r="B130" s="82"/>
      <c r="C130" s="83"/>
      <c r="D130" s="83"/>
      <c r="E130" s="85"/>
      <c r="F130" s="86"/>
      <c r="G130" s="85"/>
      <c r="H130" s="19"/>
      <c r="I130" s="84"/>
    </row>
    <row r="131" spans="1:9" ht="15">
      <c r="A131" s="87"/>
      <c r="B131" s="209"/>
      <c r="C131" s="117"/>
      <c r="D131" s="117"/>
      <c r="E131" s="118"/>
      <c r="F131" s="158"/>
      <c r="G131" s="118"/>
      <c r="H131" s="20"/>
      <c r="I131" s="262"/>
    </row>
    <row r="132" spans="1:9" ht="24.75" customHeight="1" thickBot="1">
      <c r="A132" s="119" t="s">
        <v>73</v>
      </c>
      <c r="B132" s="147" t="s">
        <v>74</v>
      </c>
      <c r="C132" s="121">
        <f>SUM(C134:C135)</f>
        <v>12233000</v>
      </c>
      <c r="D132" s="121">
        <f>SUM(D133)</f>
        <v>11565750</v>
      </c>
      <c r="E132" s="122">
        <f>SUM(E133)</f>
        <v>7339758</v>
      </c>
      <c r="F132" s="205">
        <f>(E132/D132)*100</f>
        <v>63.46115037935283</v>
      </c>
      <c r="G132" s="122">
        <f>SUM(G133)</f>
        <v>11565750</v>
      </c>
      <c r="H132" s="42" t="e">
        <f>(#REF!/G132)*100</f>
        <v>#REF!</v>
      </c>
      <c r="I132" s="121">
        <f>SUM(I133)</f>
        <v>10335000</v>
      </c>
    </row>
    <row r="133" spans="1:9" ht="33.75" customHeight="1">
      <c r="A133" s="69"/>
      <c r="B133" s="69" t="s">
        <v>121</v>
      </c>
      <c r="C133" s="101"/>
      <c r="D133" s="101">
        <f>SUM(D134:D135)</f>
        <v>11565750</v>
      </c>
      <c r="E133" s="102">
        <f>SUM(E134:E135)</f>
        <v>7339758</v>
      </c>
      <c r="F133" s="208">
        <f>(E133/D133)*100</f>
        <v>63.46115037935283</v>
      </c>
      <c r="G133" s="102">
        <f>SUM(G134:G135)</f>
        <v>11565750</v>
      </c>
      <c r="H133" s="34" t="e">
        <f>(#REF!/G133)*100</f>
        <v>#REF!</v>
      </c>
      <c r="I133" s="101">
        <f>SUM(I134:I135)</f>
        <v>10335000</v>
      </c>
    </row>
    <row r="134" spans="1:9" ht="63" customHeight="1">
      <c r="A134" s="150" t="s">
        <v>54</v>
      </c>
      <c r="B134" s="115" t="s">
        <v>72</v>
      </c>
      <c r="C134" s="210">
        <f>10413000+80000+619000+30000</f>
        <v>11142000</v>
      </c>
      <c r="D134" s="210">
        <v>10212000</v>
      </c>
      <c r="E134" s="211">
        <v>6368663</v>
      </c>
      <c r="F134" s="116">
        <f>(E134/D134)*100</f>
        <v>62.36450254602428</v>
      </c>
      <c r="G134" s="211">
        <v>10212000</v>
      </c>
      <c r="H134" s="17" t="e">
        <f>(#REF!/G134)*100</f>
        <v>#REF!</v>
      </c>
      <c r="I134" s="264">
        <v>8419000</v>
      </c>
    </row>
    <row r="135" spans="1:9" ht="39.75" customHeight="1">
      <c r="A135" s="150" t="s">
        <v>69</v>
      </c>
      <c r="B135" s="115" t="s">
        <v>27</v>
      </c>
      <c r="C135" s="103">
        <f>451000+465000+175000</f>
        <v>1091000</v>
      </c>
      <c r="D135" s="103">
        <v>1353750</v>
      </c>
      <c r="E135" s="104">
        <v>971095</v>
      </c>
      <c r="F135" s="116">
        <f>(E135/D135)*100</f>
        <v>71.733702677747</v>
      </c>
      <c r="G135" s="104">
        <v>1353750</v>
      </c>
      <c r="H135" s="9" t="e">
        <f>(#REF!/G135)*100</f>
        <v>#REF!</v>
      </c>
      <c r="I135" s="103">
        <v>1916000</v>
      </c>
    </row>
    <row r="136" spans="1:9" ht="13.5" customHeight="1">
      <c r="A136" s="212"/>
      <c r="B136" s="213"/>
      <c r="C136" s="214"/>
      <c r="D136" s="214"/>
      <c r="E136" s="91"/>
      <c r="F136" s="92"/>
      <c r="G136" s="91"/>
      <c r="H136" s="32"/>
      <c r="I136" s="90"/>
    </row>
    <row r="137" spans="1:9" ht="16.5" thickBot="1">
      <c r="A137" s="215" t="s">
        <v>86</v>
      </c>
      <c r="B137" s="216" t="s">
        <v>118</v>
      </c>
      <c r="C137" s="217">
        <f>SUM(C138:C140)</f>
        <v>945000</v>
      </c>
      <c r="D137" s="217">
        <f>SUM(D139)</f>
        <v>945000</v>
      </c>
      <c r="E137" s="218">
        <f>SUM(E139)</f>
        <v>321874</v>
      </c>
      <c r="F137" s="205">
        <f>(E137/D137)*100</f>
        <v>34.06074074074074</v>
      </c>
      <c r="G137" s="219">
        <f>SUM(G139)</f>
        <v>696877</v>
      </c>
      <c r="H137" s="42" t="e">
        <f>(#REF!/G137)*100</f>
        <v>#REF!</v>
      </c>
      <c r="I137" s="194">
        <f>SUM(I139)</f>
        <v>480000</v>
      </c>
    </row>
    <row r="138" spans="1:9" ht="12.75" customHeight="1" hidden="1">
      <c r="A138" s="220" t="s">
        <v>46</v>
      </c>
      <c r="B138" s="69" t="s">
        <v>124</v>
      </c>
      <c r="C138" s="75">
        <v>0</v>
      </c>
      <c r="D138" s="75">
        <v>0</v>
      </c>
      <c r="E138" s="76">
        <v>0</v>
      </c>
      <c r="F138" s="77">
        <v>0</v>
      </c>
      <c r="G138" s="76">
        <v>0</v>
      </c>
      <c r="H138" s="10">
        <v>0</v>
      </c>
      <c r="I138" s="78">
        <v>0</v>
      </c>
    </row>
    <row r="139" spans="1:9" ht="33.75" customHeight="1">
      <c r="A139" s="108"/>
      <c r="B139" s="108" t="s">
        <v>121</v>
      </c>
      <c r="C139" s="174"/>
      <c r="D139" s="221">
        <f>SUM(D140:D140)</f>
        <v>945000</v>
      </c>
      <c r="E139" s="222">
        <f>SUM(E140:E140)</f>
        <v>321874</v>
      </c>
      <c r="F139" s="223">
        <f>(E139/D139)*100</f>
        <v>34.06074074074074</v>
      </c>
      <c r="G139" s="221">
        <f>SUM(G140:G140)</f>
        <v>696877</v>
      </c>
      <c r="H139" s="18" t="e">
        <f>(#REF!/G139)*100</f>
        <v>#REF!</v>
      </c>
      <c r="I139" s="265">
        <f>SUM(I140:I140)</f>
        <v>480000</v>
      </c>
    </row>
    <row r="140" spans="1:9" ht="57" customHeight="1">
      <c r="A140" s="224" t="s">
        <v>87</v>
      </c>
      <c r="B140" s="107" t="s">
        <v>102</v>
      </c>
      <c r="C140" s="225">
        <v>945000</v>
      </c>
      <c r="D140" s="225">
        <v>945000</v>
      </c>
      <c r="E140" s="113">
        <v>321874</v>
      </c>
      <c r="F140" s="128">
        <f>(E140/D140)*100</f>
        <v>34.06074074074074</v>
      </c>
      <c r="G140" s="113">
        <v>696877</v>
      </c>
      <c r="H140" s="17" t="e">
        <f>(#REF!/G140)*100</f>
        <v>#REF!</v>
      </c>
      <c r="I140" s="112">
        <v>480000</v>
      </c>
    </row>
    <row r="141" spans="1:9" ht="15">
      <c r="A141" s="226"/>
      <c r="B141" s="152"/>
      <c r="C141" s="227"/>
      <c r="D141" s="228"/>
      <c r="E141" s="85"/>
      <c r="F141" s="86"/>
      <c r="G141" s="85"/>
      <c r="H141" s="19"/>
      <c r="I141" s="84"/>
    </row>
    <row r="142" spans="1:9" ht="16.5" customHeight="1">
      <c r="A142" s="87"/>
      <c r="B142" s="88"/>
      <c r="C142" s="89"/>
      <c r="D142" s="89"/>
      <c r="E142" s="91"/>
      <c r="F142" s="92"/>
      <c r="G142" s="91"/>
      <c r="H142" s="32"/>
      <c r="I142" s="90"/>
    </row>
    <row r="143" spans="1:9" ht="27" customHeight="1" thickBot="1">
      <c r="A143" s="61" t="s">
        <v>28</v>
      </c>
      <c r="B143" s="249" t="s">
        <v>29</v>
      </c>
      <c r="C143" s="99">
        <f>SUM(C145:C145)</f>
        <v>4000</v>
      </c>
      <c r="D143" s="99" t="e">
        <f>SUM(D144,#REF!)</f>
        <v>#REF!</v>
      </c>
      <c r="E143" s="100" t="e">
        <f>SUM(E144,#REF!)</f>
        <v>#REF!</v>
      </c>
      <c r="F143" s="250" t="e">
        <f>(E143/D143)*100</f>
        <v>#REF!</v>
      </c>
      <c r="G143" s="100" t="e">
        <f>SUM(G144,#REF!)</f>
        <v>#REF!</v>
      </c>
      <c r="H143" s="251" t="e">
        <f>(#REF!/G143)*100</f>
        <v>#REF!</v>
      </c>
      <c r="I143" s="99">
        <f>SUM(I144)</f>
        <v>10000</v>
      </c>
    </row>
    <row r="144" spans="1:9" ht="35.25" customHeight="1">
      <c r="A144" s="69"/>
      <c r="B144" s="69" t="s">
        <v>121</v>
      </c>
      <c r="C144" s="101"/>
      <c r="D144" s="101">
        <f>SUM(D145)</f>
        <v>10000</v>
      </c>
      <c r="E144" s="102">
        <f>SUM(E145:E145)</f>
        <v>188117.99</v>
      </c>
      <c r="F144" s="208">
        <f>(E144/D144)*100</f>
        <v>1881.1799</v>
      </c>
      <c r="G144" s="102">
        <f>SUM(G145:G145)</f>
        <v>213118</v>
      </c>
      <c r="H144" s="34" t="e">
        <f>(#REF!/G144)*100</f>
        <v>#REF!</v>
      </c>
      <c r="I144" s="101">
        <f>SUM(I145:I145)</f>
        <v>10000</v>
      </c>
    </row>
    <row r="145" spans="1:9" s="5" customFormat="1" ht="27" customHeight="1">
      <c r="A145" s="73" t="s">
        <v>53</v>
      </c>
      <c r="B145" s="88" t="s">
        <v>101</v>
      </c>
      <c r="C145" s="146">
        <v>4000</v>
      </c>
      <c r="D145" s="146">
        <v>10000</v>
      </c>
      <c r="E145" s="144">
        <v>188117.99</v>
      </c>
      <c r="F145" s="116">
        <f>(E145/D145)*100</f>
        <v>1881.1799</v>
      </c>
      <c r="G145" s="144">
        <v>213118</v>
      </c>
      <c r="H145" s="9" t="e">
        <f>(#REF!/G145)*100</f>
        <v>#REF!</v>
      </c>
      <c r="I145" s="146">
        <v>10000</v>
      </c>
    </row>
    <row r="146" spans="1:9" ht="30.75" customHeight="1">
      <c r="A146" s="81"/>
      <c r="B146" s="230"/>
      <c r="C146" s="227"/>
      <c r="D146" s="227"/>
      <c r="E146" s="231"/>
      <c r="F146" s="86"/>
      <c r="G146" s="231"/>
      <c r="H146" s="19"/>
      <c r="I146" s="266"/>
    </row>
    <row r="147" spans="1:9" ht="28.5" customHeight="1" thickBot="1">
      <c r="A147" s="159" t="s">
        <v>109</v>
      </c>
      <c r="B147" s="229" t="s">
        <v>110</v>
      </c>
      <c r="C147" s="121">
        <f>SUM(C149:C149)</f>
        <v>0</v>
      </c>
      <c r="D147" s="121">
        <f>SUM(D148)</f>
        <v>945300</v>
      </c>
      <c r="E147" s="122">
        <f>SUM(E148)</f>
        <v>628432.67</v>
      </c>
      <c r="F147" s="205">
        <f>(E147/D147)*100</f>
        <v>66.47970697133185</v>
      </c>
      <c r="G147" s="122">
        <f>SUM(G148)</f>
        <v>945300</v>
      </c>
      <c r="H147" s="42" t="e">
        <f>(#REF!/G147)*100</f>
        <v>#REF!</v>
      </c>
      <c r="I147" s="121">
        <f>SUM(I148)</f>
        <v>945300</v>
      </c>
    </row>
    <row r="148" spans="1:9" ht="36" customHeight="1">
      <c r="A148" s="69"/>
      <c r="B148" s="69" t="s">
        <v>121</v>
      </c>
      <c r="C148" s="101"/>
      <c r="D148" s="101">
        <f>SUM(D149:D149)</f>
        <v>945300</v>
      </c>
      <c r="E148" s="102">
        <f>SUM(E149:E149)</f>
        <v>628432.67</v>
      </c>
      <c r="F148" s="208">
        <f>(E148/D148)*100</f>
        <v>66.47970697133185</v>
      </c>
      <c r="G148" s="102">
        <f>SUM(G149:G149)</f>
        <v>945300</v>
      </c>
      <c r="H148" s="34" t="e">
        <f>(#REF!/G148)*100</f>
        <v>#REF!</v>
      </c>
      <c r="I148" s="101">
        <f>SUM(I149:I149)</f>
        <v>945300</v>
      </c>
    </row>
    <row r="149" spans="1:9" ht="29.25" customHeight="1">
      <c r="A149" s="66" t="s">
        <v>49</v>
      </c>
      <c r="B149" s="232" t="s">
        <v>92</v>
      </c>
      <c r="C149" s="146">
        <v>0</v>
      </c>
      <c r="D149" s="146">
        <v>945300</v>
      </c>
      <c r="E149" s="144">
        <v>628432.67</v>
      </c>
      <c r="F149" s="116">
        <f>(E149/D149)*100</f>
        <v>66.47970697133185</v>
      </c>
      <c r="G149" s="144">
        <v>945300</v>
      </c>
      <c r="H149" s="9" t="e">
        <f>(#REF!/G149)*100</f>
        <v>#REF!</v>
      </c>
      <c r="I149" s="146">
        <v>945300</v>
      </c>
    </row>
    <row r="150" spans="1:9" ht="15">
      <c r="A150" s="246"/>
      <c r="B150" s="156"/>
      <c r="C150" s="117"/>
      <c r="D150" s="117"/>
      <c r="E150" s="118"/>
      <c r="F150" s="158"/>
      <c r="G150" s="118"/>
      <c r="H150" s="20"/>
      <c r="I150" s="262"/>
    </row>
    <row r="151" spans="1:9" ht="15">
      <c r="A151" s="248"/>
      <c r="B151" s="181"/>
      <c r="C151" s="181"/>
      <c r="D151" s="181"/>
      <c r="E151" s="233"/>
      <c r="F151" s="234"/>
      <c r="G151" s="181"/>
      <c r="H151" s="7"/>
      <c r="I151" s="267"/>
    </row>
    <row r="152" spans="1:9" ht="15.75">
      <c r="A152" s="235"/>
      <c r="B152" s="236" t="s">
        <v>125</v>
      </c>
      <c r="C152" s="237" t="e">
        <f>SUM(#REF!,C10,C20,C34,C46,C54,C62,C68,C104,C116,C126,C132,C137,#REF!,C143,#REF!,C147)</f>
        <v>#REF!</v>
      </c>
      <c r="D152" s="237" t="e">
        <f>SUM(#REF!,D10,D20,D34,D46,D54,D62,D68,D104,D116,D126,D132,D137,#REF!,D143,D147)</f>
        <v>#REF!</v>
      </c>
      <c r="E152" s="238" t="e">
        <f>SUM(#REF!,E10,E20,E34,E46,E54,E62,E68,E104,E116,E126,E132,E137,#REF!,E143,E147)</f>
        <v>#REF!</v>
      </c>
      <c r="F152" s="239" t="e">
        <f>(E152/D152)*100</f>
        <v>#REF!</v>
      </c>
      <c r="G152" s="238" t="e">
        <f>SUM(#REF!,G10,G20,G34,G46,G54,G62,G68,G104,G116,G126,G132,G137,#REF!,G143,G147)</f>
        <v>#REF!</v>
      </c>
      <c r="H152" s="21" t="e">
        <f>(#REF!/G152)*100</f>
        <v>#REF!</v>
      </c>
      <c r="I152" s="237">
        <f>SUM(I10,I20,I34,I46,I54,I58,I62,I68,I104,I116,I126,I132,I137,I143,I147)</f>
        <v>81524976</v>
      </c>
    </row>
    <row r="153" spans="1:9" ht="15.75">
      <c r="A153" s="235"/>
      <c r="B153" s="59" t="s">
        <v>119</v>
      </c>
      <c r="C153" s="237"/>
      <c r="D153" s="68">
        <v>0</v>
      </c>
      <c r="E153" s="67">
        <v>0</v>
      </c>
      <c r="F153" s="60">
        <v>0</v>
      </c>
      <c r="G153" s="67">
        <v>0</v>
      </c>
      <c r="H153" s="35">
        <v>0</v>
      </c>
      <c r="I153" s="68">
        <v>75722072</v>
      </c>
    </row>
    <row r="154" spans="1:9" ht="15">
      <c r="A154" s="240"/>
      <c r="B154" s="142" t="s">
        <v>120</v>
      </c>
      <c r="C154" s="142"/>
      <c r="D154" s="142">
        <v>0</v>
      </c>
      <c r="E154" s="241">
        <v>0</v>
      </c>
      <c r="F154" s="242">
        <v>0</v>
      </c>
      <c r="G154" s="142">
        <v>0</v>
      </c>
      <c r="H154" s="22">
        <v>0</v>
      </c>
      <c r="I154" s="268">
        <v>5802904</v>
      </c>
    </row>
    <row r="157" ht="12.75">
      <c r="B157" s="2" t="s">
        <v>32</v>
      </c>
    </row>
  </sheetData>
  <mergeCells count="10">
    <mergeCell ref="I104:I105"/>
    <mergeCell ref="F104:F105"/>
    <mergeCell ref="G104:G105"/>
    <mergeCell ref="H104:H105"/>
    <mergeCell ref="E104:E105"/>
    <mergeCell ref="B39:B41"/>
    <mergeCell ref="A104:A105"/>
    <mergeCell ref="B104:B105"/>
    <mergeCell ref="C104:C105"/>
    <mergeCell ref="D104:D105"/>
  </mergeCells>
  <printOptions/>
  <pageMargins left="0.984251968503937" right="0.5905511811023623" top="0.984251968503937" bottom="0.984251968503937" header="0.5118110236220472" footer="0.5118110236220472"/>
  <pageSetup fitToHeight="4" horizontalDpi="600" verticalDpi="600" orientation="portrait" paperSize="9" scale="48" r:id="rId1"/>
  <rowBreaks count="3" manualBreakCount="3">
    <brk id="52" max="8" man="1"/>
    <brk id="114" max="8" man="1"/>
    <brk id="1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2009-01-05T10:31:51Z</cp:lastPrinted>
  <dcterms:created xsi:type="dcterms:W3CDTF">2000-09-18T08:51:07Z</dcterms:created>
  <dcterms:modified xsi:type="dcterms:W3CDTF">2009-01-05T10:37:50Z</dcterms:modified>
  <cp:category/>
  <cp:version/>
  <cp:contentType/>
  <cp:contentStatus/>
</cp:coreProperties>
</file>