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'Arkusz1'!$A$1:$H$129</definedName>
  </definedNames>
  <calcPr fullCalcOnLoad="1"/>
</workbook>
</file>

<file path=xl/sharedStrings.xml><?xml version="1.0" encoding="utf-8"?>
<sst xmlns="http://schemas.openxmlformats.org/spreadsheetml/2006/main" count="105" uniqueCount="41">
  <si>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</si>
  <si>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</si>
  <si>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</si>
  <si>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</si>
  <si>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</si>
  <si>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</si>
  <si>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</si>
  <si>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</si>
  <si>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</si>
  <si>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</si>
  <si>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</si>
  <si>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</si>
  <si>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</si>
  <si>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</si>
  <si>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</si>
  <si>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</si>
  <si>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</si>
  <si>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</si>
  <si>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</si>
  <si>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</si>
  <si>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</si>
  <si>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</si>
  <si>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</si>
  <si>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</si>
  <si>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</si>
  <si>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</si>
  <si>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</si>
  <si>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</si>
  <si>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</si>
  <si>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</si>
  <si>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</si>
  <si>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</si>
  <si>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</si>
  <si>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</si>
  <si>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</si>
  <si>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</si>
  <si>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</si>
  <si>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</si>
  <si>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</si>
  <si>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</si>
  <si>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Zał.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</si>
</sst>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5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9"/>
  <sheetViews>
    <sheetView tabSelected="1" workbookViewId="0" topLeftCell="A89">
      <selection activeCell="F97" sqref="F97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6" ht="15.75">
      <c r="A3" s="1"/>
      <c r="B3" s="1"/>
      <c r="C3" s="1"/>
      <c r="D3" s="1"/>
      <c r="F3" s="50" t="s">
        <v>40</v>
      </c>
    </row>
    <row r="4" spans="1:7" ht="15.75">
      <c r="A4" s="51"/>
      <c r="B4" s="51"/>
      <c r="C4" s="51"/>
      <c r="D4" s="51"/>
      <c r="E4" s="52"/>
      <c r="F4" s="50"/>
      <c r="G4" s="50"/>
    </row>
    <row r="5" spans="1:5" ht="18">
      <c r="A5" s="54" t="s">
        <v>29</v>
      </c>
      <c r="B5" s="54"/>
      <c r="C5" s="54"/>
      <c r="D5" s="54"/>
      <c r="E5" s="55"/>
    </row>
    <row r="6" spans="1:7" ht="22.5" customHeight="1">
      <c r="A6" s="4"/>
      <c r="B6" s="4"/>
      <c r="C6" s="4"/>
      <c r="D6" s="4"/>
      <c r="E6" s="4"/>
      <c r="F6" s="4"/>
      <c r="G6" s="4"/>
    </row>
    <row r="7" ht="56.25" customHeight="1" hidden="1" thickBot="1"/>
    <row r="8" spans="1:9" ht="15" customHeight="1" thickBot="1">
      <c r="A8" s="22"/>
      <c r="B8" s="23"/>
      <c r="C8" s="23"/>
      <c r="D8" s="24"/>
      <c r="E8" s="24"/>
      <c r="F8" s="56" t="s">
        <v>28</v>
      </c>
      <c r="G8" s="19"/>
      <c r="H8" s="24"/>
      <c r="I8" s="3"/>
    </row>
    <row r="9" spans="1:9" ht="55.5" customHeight="1" thickBot="1" thickTop="1">
      <c r="A9" s="45" t="s">
        <v>0</v>
      </c>
      <c r="B9" s="45" t="s">
        <v>1</v>
      </c>
      <c r="C9" s="25" t="s">
        <v>21</v>
      </c>
      <c r="D9" s="25" t="s">
        <v>15</v>
      </c>
      <c r="E9" s="25" t="s">
        <v>14</v>
      </c>
      <c r="F9" s="25" t="s">
        <v>22</v>
      </c>
      <c r="G9" s="42"/>
      <c r="H9" s="33" t="s">
        <v>5</v>
      </c>
      <c r="I9" s="3"/>
    </row>
    <row r="10" spans="1:9" ht="13.5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12">
        <v>6</v>
      </c>
      <c r="G10" s="43"/>
      <c r="H10" s="29">
        <v>8</v>
      </c>
      <c r="I10" s="3"/>
    </row>
    <row r="11" spans="1:8" ht="12.75">
      <c r="A11" s="6"/>
      <c r="B11" s="6"/>
      <c r="C11" s="6"/>
      <c r="D11" s="6"/>
      <c r="E11" s="6"/>
      <c r="F11" s="10"/>
      <c r="G11" s="6"/>
      <c r="H11" s="30"/>
    </row>
    <row r="12" spans="1:8" ht="13.5" thickBot="1">
      <c r="A12" s="5"/>
      <c r="B12" s="5" t="s">
        <v>13</v>
      </c>
      <c r="C12" s="95">
        <f>SUM(C14,C27,C35,C99,C108,C117)</f>
        <v>279684.37</v>
      </c>
      <c r="D12" s="95">
        <f>SUM(D14,D27,D35,D99,D108,D117)</f>
        <v>6087511</v>
      </c>
      <c r="E12" s="95">
        <f>SUM(E14,E27,E35,E99,E108,E117)</f>
        <v>6367195.37</v>
      </c>
      <c r="F12" s="8">
        <f>SUM(F14,F35,F99,F108,F117)</f>
        <v>0</v>
      </c>
      <c r="G12" s="44"/>
      <c r="H12" s="34" t="e">
        <f>SUM(#REF!,H35,H99,H108,#REF!)</f>
        <v>#REF!</v>
      </c>
    </row>
    <row r="13" spans="1:8" ht="13.5" thickTop="1">
      <c r="A13" s="7"/>
      <c r="B13" s="7"/>
      <c r="C13" s="96"/>
      <c r="D13" s="97"/>
      <c r="E13" s="97"/>
      <c r="F13" s="46"/>
      <c r="G13" s="44"/>
      <c r="H13" s="47"/>
    </row>
    <row r="14" spans="1:8" ht="12.75">
      <c r="A14" s="37">
        <v>700</v>
      </c>
      <c r="B14" s="37" t="s">
        <v>7</v>
      </c>
      <c r="C14" s="112">
        <f>SUM(C15,C21)</f>
        <v>30391.15</v>
      </c>
      <c r="D14" s="113">
        <f>SUM(D15,D21)</f>
        <v>5275800</v>
      </c>
      <c r="E14" s="113">
        <f>SUM(E19,E25)</f>
        <v>5306191.15</v>
      </c>
      <c r="F14" s="39">
        <f>SUM(F15)</f>
        <v>0</v>
      </c>
      <c r="G14" s="44"/>
      <c r="H14" s="47"/>
    </row>
    <row r="15" spans="1:8" ht="18" customHeight="1">
      <c r="A15" s="64"/>
      <c r="B15" s="66" t="s">
        <v>30</v>
      </c>
      <c r="C15" s="114">
        <f>SUM(C16:C17)</f>
        <v>5391.15</v>
      </c>
      <c r="D15" s="115">
        <f>SUM(D16:D17)</f>
        <v>5275800</v>
      </c>
      <c r="E15" s="115"/>
      <c r="F15" s="63">
        <v>0</v>
      </c>
      <c r="G15" s="44"/>
      <c r="H15" s="47"/>
    </row>
    <row r="16" spans="1:8" ht="12.75">
      <c r="A16" s="6"/>
      <c r="B16" s="53" t="s">
        <v>32</v>
      </c>
      <c r="C16" s="116">
        <v>5391.15</v>
      </c>
      <c r="D16" s="117">
        <v>5186100</v>
      </c>
      <c r="E16" s="117"/>
      <c r="F16" s="11"/>
      <c r="G16" s="9"/>
      <c r="H16" s="32"/>
    </row>
    <row r="17" spans="1:8" ht="12.75">
      <c r="A17" s="6"/>
      <c r="B17" s="38" t="s">
        <v>35</v>
      </c>
      <c r="C17" s="116"/>
      <c r="D17" s="117">
        <v>89700</v>
      </c>
      <c r="E17" s="117"/>
      <c r="F17" s="11"/>
      <c r="G17" s="9"/>
      <c r="H17" s="32"/>
    </row>
    <row r="18" spans="1:8" ht="12.75">
      <c r="A18" s="6"/>
      <c r="B18" s="38"/>
      <c r="C18" s="116"/>
      <c r="D18" s="117"/>
      <c r="E18" s="118"/>
      <c r="F18" s="11"/>
      <c r="G18" s="9"/>
      <c r="H18" s="19"/>
    </row>
    <row r="19" spans="1:8" ht="12.75">
      <c r="A19" s="6"/>
      <c r="B19" s="38" t="s">
        <v>37</v>
      </c>
      <c r="C19" s="116"/>
      <c r="D19" s="117"/>
      <c r="E19" s="97">
        <f>SUM(E20)</f>
        <v>5281191.15</v>
      </c>
      <c r="F19" s="11"/>
      <c r="G19" s="9"/>
      <c r="H19" s="19"/>
    </row>
    <row r="20" spans="1:8" ht="12.75">
      <c r="A20" s="6"/>
      <c r="B20" s="58" t="s">
        <v>38</v>
      </c>
      <c r="C20" s="119"/>
      <c r="D20" s="120"/>
      <c r="E20" s="120">
        <f>5275800+5391.15</f>
        <v>5281191.15</v>
      </c>
      <c r="F20" s="16"/>
      <c r="G20" s="9"/>
      <c r="H20" s="19"/>
    </row>
    <row r="21" spans="1:8" ht="18.75" customHeight="1">
      <c r="A21" s="59"/>
      <c r="B21" s="37" t="s">
        <v>12</v>
      </c>
      <c r="C21" s="114">
        <f>SUM(C22:C23)</f>
        <v>25000</v>
      </c>
      <c r="D21" s="115">
        <f>SUM(D22:D23)</f>
        <v>0</v>
      </c>
      <c r="E21" s="113"/>
      <c r="F21" s="60">
        <v>0</v>
      </c>
      <c r="G21" s="44"/>
      <c r="H21" s="47"/>
    </row>
    <row r="22" spans="1:8" ht="12.75">
      <c r="A22" s="6"/>
      <c r="B22" s="53" t="s">
        <v>31</v>
      </c>
      <c r="C22" s="116"/>
      <c r="D22" s="117"/>
      <c r="E22" s="117"/>
      <c r="F22" s="11"/>
      <c r="G22" s="9"/>
      <c r="H22" s="32"/>
    </row>
    <row r="23" spans="1:8" ht="12.75">
      <c r="A23" s="6"/>
      <c r="B23" s="38" t="s">
        <v>33</v>
      </c>
      <c r="C23" s="116">
        <v>25000</v>
      </c>
      <c r="D23" s="117">
        <v>0</v>
      </c>
      <c r="E23" s="117"/>
      <c r="F23" s="11"/>
      <c r="G23" s="9"/>
      <c r="H23" s="32"/>
    </row>
    <row r="24" spans="1:8" ht="12.75">
      <c r="A24" s="6"/>
      <c r="B24" s="38"/>
      <c r="C24" s="116"/>
      <c r="D24" s="117"/>
      <c r="E24" s="117"/>
      <c r="F24" s="11"/>
      <c r="G24" s="9"/>
      <c r="H24" s="19"/>
    </row>
    <row r="25" spans="1:8" ht="12.75">
      <c r="A25" s="6"/>
      <c r="B25" s="38" t="s">
        <v>37</v>
      </c>
      <c r="C25" s="116"/>
      <c r="D25" s="117"/>
      <c r="E25" s="97">
        <f>SUM(E26)</f>
        <v>25000</v>
      </c>
      <c r="F25" s="11"/>
      <c r="G25" s="9"/>
      <c r="H25" s="19"/>
    </row>
    <row r="26" spans="1:8" ht="13.5" thickBot="1">
      <c r="A26" s="78"/>
      <c r="B26" s="68" t="s">
        <v>38</v>
      </c>
      <c r="C26" s="121"/>
      <c r="D26" s="122"/>
      <c r="E26" s="122">
        <v>25000</v>
      </c>
      <c r="F26" s="69"/>
      <c r="G26" s="9"/>
      <c r="H26" s="19"/>
    </row>
    <row r="27" spans="1:8" ht="26.25" customHeight="1">
      <c r="A27" s="37">
        <v>750</v>
      </c>
      <c r="B27" s="37" t="s">
        <v>11</v>
      </c>
      <c r="C27" s="112">
        <f>SUM(C28)</f>
        <v>2630</v>
      </c>
      <c r="D27" s="113">
        <f>SUM(D28)</f>
        <v>0</v>
      </c>
      <c r="E27" s="113">
        <f>SUM(E33)</f>
        <v>2630</v>
      </c>
      <c r="F27" s="39">
        <f>SUM(F28)</f>
        <v>0</v>
      </c>
      <c r="G27" s="44"/>
      <c r="H27" s="47"/>
    </row>
    <row r="28" spans="1:8" ht="12.75">
      <c r="A28" s="64"/>
      <c r="B28" s="66" t="s">
        <v>12</v>
      </c>
      <c r="C28" s="123">
        <f>SUM(C30:C31)</f>
        <v>2630</v>
      </c>
      <c r="D28" s="123">
        <f>SUM(D30:D31)</f>
        <v>0</v>
      </c>
      <c r="E28" s="124"/>
      <c r="F28" s="26">
        <v>0</v>
      </c>
      <c r="G28" s="44"/>
      <c r="H28" s="47"/>
    </row>
    <row r="29" spans="1:8" ht="12.75">
      <c r="A29" s="6"/>
      <c r="B29" s="53" t="s">
        <v>31</v>
      </c>
      <c r="C29" s="116"/>
      <c r="D29" s="117"/>
      <c r="E29" s="117"/>
      <c r="F29" s="11"/>
      <c r="G29" s="9"/>
      <c r="H29" s="32"/>
    </row>
    <row r="30" spans="1:8" ht="12.75">
      <c r="A30" s="6"/>
      <c r="B30" s="53" t="s">
        <v>36</v>
      </c>
      <c r="C30" s="116">
        <v>2491</v>
      </c>
      <c r="D30" s="117">
        <v>0</v>
      </c>
      <c r="E30" s="117"/>
      <c r="F30" s="11"/>
      <c r="G30" s="9"/>
      <c r="H30" s="32"/>
    </row>
    <row r="31" spans="1:8" ht="12.75">
      <c r="A31" s="6"/>
      <c r="B31" s="38" t="s">
        <v>33</v>
      </c>
      <c r="C31" s="116">
        <v>139</v>
      </c>
      <c r="D31" s="117">
        <v>0</v>
      </c>
      <c r="E31" s="117"/>
      <c r="F31" s="11"/>
      <c r="G31" s="9"/>
      <c r="H31" s="32"/>
    </row>
    <row r="32" spans="1:8" ht="12.75">
      <c r="A32" s="6"/>
      <c r="B32" s="38"/>
      <c r="C32" s="116"/>
      <c r="D32" s="117"/>
      <c r="E32" s="117"/>
      <c r="F32" s="11"/>
      <c r="G32" s="9"/>
      <c r="H32" s="32"/>
    </row>
    <row r="33" spans="1:8" ht="12.75">
      <c r="A33" s="6"/>
      <c r="B33" s="38" t="s">
        <v>37</v>
      </c>
      <c r="C33" s="125"/>
      <c r="D33" s="117"/>
      <c r="E33" s="97">
        <f>SUM(E34)</f>
        <v>2630</v>
      </c>
      <c r="F33" s="11"/>
      <c r="G33" s="9"/>
      <c r="H33" s="19"/>
    </row>
    <row r="34" spans="1:8" ht="13.5" thickBot="1">
      <c r="A34" s="78"/>
      <c r="B34" s="68" t="s">
        <v>38</v>
      </c>
      <c r="C34" s="126"/>
      <c r="D34" s="122"/>
      <c r="E34" s="122">
        <v>2630</v>
      </c>
      <c r="F34" s="69"/>
      <c r="G34" s="9"/>
      <c r="H34" s="19"/>
    </row>
    <row r="35" spans="1:8" ht="24.75" customHeight="1">
      <c r="A35" s="17">
        <v>801</v>
      </c>
      <c r="B35" s="17" t="s">
        <v>2</v>
      </c>
      <c r="C35" s="113">
        <f>SUM(C36,C42,C48,C55,C62,C69,C75,C81,C87,)</f>
        <v>139021.81</v>
      </c>
      <c r="D35" s="113">
        <f>SUM(D36,D42,D48,D55,D62,D69,D75,D81,D87,)</f>
        <v>154308</v>
      </c>
      <c r="E35" s="113">
        <f>SUM(E40,E46,E53,E60,E67,E73,E79,E85,E91,)</f>
        <v>293329.80999999994</v>
      </c>
      <c r="F35" s="18">
        <f>SUM(F36:F81)</f>
        <v>0</v>
      </c>
      <c r="G35" s="44"/>
      <c r="H35" s="31">
        <f>SUM(H36:H81)</f>
        <v>0</v>
      </c>
    </row>
    <row r="36" spans="1:8" ht="16.5" customHeight="1">
      <c r="A36" s="6"/>
      <c r="B36" s="66" t="s">
        <v>23</v>
      </c>
      <c r="C36" s="80">
        <v>4700</v>
      </c>
      <c r="D36" s="98">
        <v>35000</v>
      </c>
      <c r="E36" s="98"/>
      <c r="F36" s="63">
        <v>0</v>
      </c>
      <c r="G36" s="9"/>
      <c r="H36" s="32">
        <v>0</v>
      </c>
    </row>
    <row r="37" spans="1:8" ht="12.75">
      <c r="A37" s="6"/>
      <c r="B37" s="53" t="s">
        <v>31</v>
      </c>
      <c r="C37" s="81"/>
      <c r="D37" s="99"/>
      <c r="E37" s="99"/>
      <c r="F37" s="11"/>
      <c r="G37" s="9"/>
      <c r="H37" s="32"/>
    </row>
    <row r="38" spans="1:8" ht="12.75">
      <c r="A38" s="6"/>
      <c r="B38" s="53" t="s">
        <v>32</v>
      </c>
      <c r="C38" s="81">
        <v>4700</v>
      </c>
      <c r="D38" s="99">
        <v>35000</v>
      </c>
      <c r="E38" s="99"/>
      <c r="F38" s="11"/>
      <c r="G38" s="9"/>
      <c r="H38" s="32"/>
    </row>
    <row r="39" spans="1:8" ht="12.75">
      <c r="A39" s="6"/>
      <c r="B39" s="53"/>
      <c r="C39" s="81"/>
      <c r="D39" s="99"/>
      <c r="E39" s="99"/>
      <c r="F39" s="11"/>
      <c r="G39" s="9"/>
      <c r="H39" s="32"/>
    </row>
    <row r="40" spans="1:8" ht="12.75">
      <c r="A40" s="6"/>
      <c r="B40" s="38" t="s">
        <v>37</v>
      </c>
      <c r="C40" s="81"/>
      <c r="D40" s="99"/>
      <c r="E40" s="110">
        <f>SUM(E41)</f>
        <v>39700</v>
      </c>
      <c r="F40" s="11"/>
      <c r="G40" s="9"/>
      <c r="H40" s="19"/>
    </row>
    <row r="41" spans="1:8" ht="12.75">
      <c r="A41" s="6"/>
      <c r="B41" s="58" t="s">
        <v>38</v>
      </c>
      <c r="C41" s="82"/>
      <c r="D41" s="100"/>
      <c r="E41" s="100">
        <f>35000+4700</f>
        <v>39700</v>
      </c>
      <c r="F41" s="16"/>
      <c r="G41" s="9"/>
      <c r="H41" s="19"/>
    </row>
    <row r="42" spans="1:8" ht="15" customHeight="1">
      <c r="A42" s="6"/>
      <c r="B42" s="66" t="s">
        <v>24</v>
      </c>
      <c r="C42" s="80">
        <v>23526</v>
      </c>
      <c r="D42" s="98">
        <v>24000</v>
      </c>
      <c r="E42" s="98"/>
      <c r="F42" s="63">
        <v>0</v>
      </c>
      <c r="G42" s="9"/>
      <c r="H42" s="32">
        <v>0</v>
      </c>
    </row>
    <row r="43" spans="1:8" ht="12.75">
      <c r="A43" s="6"/>
      <c r="B43" s="53" t="s">
        <v>31</v>
      </c>
      <c r="C43" s="81"/>
      <c r="D43" s="99"/>
      <c r="E43" s="99"/>
      <c r="F43" s="11"/>
      <c r="G43" s="9"/>
      <c r="H43" s="32"/>
    </row>
    <row r="44" spans="1:8" ht="12.75">
      <c r="A44" s="6"/>
      <c r="B44" s="53" t="s">
        <v>32</v>
      </c>
      <c r="C44" s="81">
        <v>23526</v>
      </c>
      <c r="D44" s="99">
        <v>24000</v>
      </c>
      <c r="E44" s="99"/>
      <c r="F44" s="11"/>
      <c r="G44" s="9"/>
      <c r="H44" s="32"/>
    </row>
    <row r="45" spans="1:8" ht="12.75">
      <c r="A45" s="6"/>
      <c r="B45" s="53"/>
      <c r="C45" s="81"/>
      <c r="D45" s="99"/>
      <c r="E45" s="99"/>
      <c r="F45" s="11"/>
      <c r="G45" s="9"/>
      <c r="H45" s="32"/>
    </row>
    <row r="46" spans="1:8" ht="12.75">
      <c r="A46" s="6"/>
      <c r="B46" s="38" t="s">
        <v>37</v>
      </c>
      <c r="C46" s="81"/>
      <c r="D46" s="99"/>
      <c r="E46" s="110">
        <f>SUM(E47)</f>
        <v>47526</v>
      </c>
      <c r="F46" s="11"/>
      <c r="G46" s="9"/>
      <c r="H46" s="32"/>
    </row>
    <row r="47" spans="1:8" ht="12.75">
      <c r="A47" s="6"/>
      <c r="B47" s="58" t="s">
        <v>38</v>
      </c>
      <c r="C47" s="82"/>
      <c r="D47" s="100"/>
      <c r="E47" s="100">
        <f>24000+23526</f>
        <v>47526</v>
      </c>
      <c r="F47" s="16"/>
      <c r="G47" s="9"/>
      <c r="H47" s="32"/>
    </row>
    <row r="48" spans="1:8" ht="14.25" customHeight="1">
      <c r="A48" s="6"/>
      <c r="B48" s="66" t="s">
        <v>25</v>
      </c>
      <c r="C48" s="80">
        <v>1196.95</v>
      </c>
      <c r="D48" s="98">
        <v>20000</v>
      </c>
      <c r="E48" s="98"/>
      <c r="F48" s="63">
        <v>0</v>
      </c>
      <c r="G48" s="9"/>
      <c r="H48" s="32">
        <v>0</v>
      </c>
    </row>
    <row r="49" spans="1:8" ht="12.75">
      <c r="A49" s="6"/>
      <c r="B49" s="53" t="s">
        <v>31</v>
      </c>
      <c r="C49" s="81"/>
      <c r="D49" s="99"/>
      <c r="E49" s="99"/>
      <c r="F49" s="11"/>
      <c r="G49" s="9"/>
      <c r="H49" s="32"/>
    </row>
    <row r="50" spans="1:8" ht="12.75">
      <c r="A50" s="6"/>
      <c r="B50" s="53" t="s">
        <v>32</v>
      </c>
      <c r="C50" s="81">
        <v>1196.95</v>
      </c>
      <c r="D50" s="99">
        <v>19000</v>
      </c>
      <c r="E50" s="99"/>
      <c r="F50" s="11"/>
      <c r="G50" s="9"/>
      <c r="H50" s="32"/>
    </row>
    <row r="51" spans="1:8" ht="12.75">
      <c r="A51" s="6"/>
      <c r="B51" s="38" t="s">
        <v>33</v>
      </c>
      <c r="C51" s="81"/>
      <c r="D51" s="99">
        <v>1000</v>
      </c>
      <c r="E51" s="99"/>
      <c r="F51" s="11"/>
      <c r="G51" s="9"/>
      <c r="H51" s="32"/>
    </row>
    <row r="52" spans="1:8" ht="12.75">
      <c r="A52" s="6"/>
      <c r="B52" s="38"/>
      <c r="C52" s="81"/>
      <c r="D52" s="99"/>
      <c r="E52" s="99"/>
      <c r="F52" s="11"/>
      <c r="G52" s="9"/>
      <c r="H52" s="32"/>
    </row>
    <row r="53" spans="1:8" ht="12.75">
      <c r="A53" s="6"/>
      <c r="B53" s="38" t="s">
        <v>37</v>
      </c>
      <c r="C53" s="81"/>
      <c r="D53" s="99"/>
      <c r="E53" s="110">
        <f>SUM(E54)</f>
        <v>21196.95</v>
      </c>
      <c r="F53" s="11"/>
      <c r="G53" s="9"/>
      <c r="H53" s="32"/>
    </row>
    <row r="54" spans="1:8" ht="12.75">
      <c r="A54" s="6"/>
      <c r="B54" s="75" t="s">
        <v>39</v>
      </c>
      <c r="C54" s="83"/>
      <c r="D54" s="101"/>
      <c r="E54" s="101">
        <f>20000+1196.95</f>
        <v>21196.95</v>
      </c>
      <c r="F54" s="16"/>
      <c r="G54" s="9"/>
      <c r="H54" s="32"/>
    </row>
    <row r="55" spans="1:8" ht="15" customHeight="1">
      <c r="A55" s="6"/>
      <c r="B55" s="66" t="s">
        <v>8</v>
      </c>
      <c r="C55" s="80">
        <f>SUM(C57:C58)</f>
        <v>81684.96</v>
      </c>
      <c r="D55" s="98">
        <v>40794</v>
      </c>
      <c r="E55" s="98"/>
      <c r="F55" s="63">
        <v>0</v>
      </c>
      <c r="G55" s="9"/>
      <c r="H55" s="32">
        <v>0</v>
      </c>
    </row>
    <row r="56" spans="1:8" ht="12.75">
      <c r="A56" s="6"/>
      <c r="B56" s="53" t="s">
        <v>31</v>
      </c>
      <c r="C56" s="81"/>
      <c r="D56" s="99"/>
      <c r="E56" s="99"/>
      <c r="F56" s="11"/>
      <c r="G56" s="9"/>
      <c r="H56" s="32"/>
    </row>
    <row r="57" spans="1:8" ht="12.75">
      <c r="A57" s="6"/>
      <c r="B57" s="53" t="s">
        <v>32</v>
      </c>
      <c r="C57" s="81">
        <v>71571.94</v>
      </c>
      <c r="D57" s="99">
        <v>27794</v>
      </c>
      <c r="E57" s="99"/>
      <c r="F57" s="11"/>
      <c r="G57" s="9"/>
      <c r="H57" s="32"/>
    </row>
    <row r="58" spans="1:8" ht="12.75">
      <c r="A58" s="6"/>
      <c r="B58" s="38" t="s">
        <v>33</v>
      </c>
      <c r="C58" s="81">
        <v>10113.02</v>
      </c>
      <c r="D58" s="99">
        <v>13000</v>
      </c>
      <c r="E58" s="99"/>
      <c r="F58" s="11"/>
      <c r="G58" s="9"/>
      <c r="H58" s="32"/>
    </row>
    <row r="59" spans="1:8" ht="12.75">
      <c r="A59" s="6"/>
      <c r="B59" s="38"/>
      <c r="C59" s="81"/>
      <c r="D59" s="99"/>
      <c r="E59" s="99"/>
      <c r="F59" s="11"/>
      <c r="G59" s="9"/>
      <c r="H59" s="32"/>
    </row>
    <row r="60" spans="1:8" ht="12.75">
      <c r="A60" s="6"/>
      <c r="B60" s="38" t="s">
        <v>37</v>
      </c>
      <c r="C60" s="81"/>
      <c r="D60" s="99"/>
      <c r="E60" s="110">
        <f>SUM(E61)</f>
        <v>122478.96</v>
      </c>
      <c r="F60" s="11"/>
      <c r="G60" s="9"/>
      <c r="H60" s="32"/>
    </row>
    <row r="61" spans="1:8" ht="12.75">
      <c r="A61" s="6"/>
      <c r="B61" s="75" t="s">
        <v>39</v>
      </c>
      <c r="C61" s="83"/>
      <c r="D61" s="101"/>
      <c r="E61" s="101">
        <f>40794+81684.96</f>
        <v>122478.96</v>
      </c>
      <c r="F61" s="16"/>
      <c r="G61" s="9"/>
      <c r="H61" s="32"/>
    </row>
    <row r="62" spans="1:8" ht="14.25" customHeight="1">
      <c r="A62" s="6"/>
      <c r="B62" s="66" t="s">
        <v>10</v>
      </c>
      <c r="C62" s="80">
        <f>SUM(C64:C65)</f>
        <v>2029</v>
      </c>
      <c r="D62" s="98">
        <v>4700</v>
      </c>
      <c r="E62" s="98"/>
      <c r="F62" s="63">
        <v>0</v>
      </c>
      <c r="G62" s="9"/>
      <c r="H62" s="32"/>
    </row>
    <row r="63" spans="1:8" ht="12.75">
      <c r="A63" s="6"/>
      <c r="B63" s="53" t="s">
        <v>31</v>
      </c>
      <c r="C63" s="81"/>
      <c r="D63" s="99"/>
      <c r="E63" s="99"/>
      <c r="F63" s="11"/>
      <c r="G63" s="9"/>
      <c r="H63" s="32"/>
    </row>
    <row r="64" spans="1:8" ht="12.75">
      <c r="A64" s="6"/>
      <c r="B64" s="53" t="s">
        <v>32</v>
      </c>
      <c r="C64" s="81">
        <v>2024</v>
      </c>
      <c r="D64" s="99">
        <v>4700</v>
      </c>
      <c r="E64" s="99"/>
      <c r="F64" s="11"/>
      <c r="G64" s="9"/>
      <c r="H64" s="32"/>
    </row>
    <row r="65" spans="1:8" ht="12.75">
      <c r="A65" s="6"/>
      <c r="B65" s="38" t="s">
        <v>33</v>
      </c>
      <c r="C65" s="81">
        <v>5</v>
      </c>
      <c r="D65" s="99"/>
      <c r="E65" s="99"/>
      <c r="F65" s="11"/>
      <c r="G65" s="9"/>
      <c r="H65" s="32"/>
    </row>
    <row r="66" spans="1:8" ht="12.75">
      <c r="A66" s="6"/>
      <c r="B66" s="53"/>
      <c r="C66" s="81"/>
      <c r="D66" s="99"/>
      <c r="E66" s="99"/>
      <c r="F66" s="11"/>
      <c r="G66" s="9"/>
      <c r="H66" s="32"/>
    </row>
    <row r="67" spans="1:8" ht="12.75">
      <c r="A67" s="6"/>
      <c r="B67" s="38" t="s">
        <v>37</v>
      </c>
      <c r="C67" s="81"/>
      <c r="D67" s="99"/>
      <c r="E67" s="110">
        <f>SUM(E68)</f>
        <v>6729</v>
      </c>
      <c r="F67" s="11"/>
      <c r="G67" s="9"/>
      <c r="H67" s="32"/>
    </row>
    <row r="68" spans="1:8" ht="12.75">
      <c r="A68" s="6"/>
      <c r="B68" s="75" t="s">
        <v>39</v>
      </c>
      <c r="C68" s="83"/>
      <c r="D68" s="101"/>
      <c r="E68" s="101">
        <f>4700+2029</f>
        <v>6729</v>
      </c>
      <c r="F68" s="16"/>
      <c r="G68" s="9"/>
      <c r="H68" s="32"/>
    </row>
    <row r="69" spans="1:8" ht="15.75" customHeight="1">
      <c r="A69" s="6"/>
      <c r="B69" s="66" t="s">
        <v>3</v>
      </c>
      <c r="C69" s="80">
        <f>SUM(C71:C72)</f>
        <v>1152.43</v>
      </c>
      <c r="D69" s="98">
        <v>17264</v>
      </c>
      <c r="E69" s="98"/>
      <c r="F69" s="63">
        <v>0</v>
      </c>
      <c r="G69" s="9"/>
      <c r="H69" s="32">
        <v>0</v>
      </c>
    </row>
    <row r="70" spans="1:8" ht="12.75">
      <c r="A70" s="6"/>
      <c r="B70" s="53" t="s">
        <v>31</v>
      </c>
      <c r="C70" s="81"/>
      <c r="D70" s="99"/>
      <c r="E70" s="99"/>
      <c r="F70" s="11"/>
      <c r="G70" s="9"/>
      <c r="H70" s="32"/>
    </row>
    <row r="71" spans="1:8" ht="12.75">
      <c r="A71" s="6"/>
      <c r="B71" s="53" t="s">
        <v>32</v>
      </c>
      <c r="C71" s="81">
        <v>1152.43</v>
      </c>
      <c r="D71" s="99">
        <v>17264</v>
      </c>
      <c r="E71" s="99"/>
      <c r="F71" s="11"/>
      <c r="G71" s="9"/>
      <c r="H71" s="32"/>
    </row>
    <row r="72" spans="1:8" ht="12.75">
      <c r="A72" s="6"/>
      <c r="B72" s="53"/>
      <c r="C72" s="81"/>
      <c r="D72" s="99"/>
      <c r="E72" s="99"/>
      <c r="F72" s="11"/>
      <c r="G72" s="9"/>
      <c r="H72" s="32"/>
    </row>
    <row r="73" spans="1:8" ht="12.75">
      <c r="A73" s="6"/>
      <c r="B73" s="38" t="s">
        <v>37</v>
      </c>
      <c r="C73" s="81"/>
      <c r="D73" s="99"/>
      <c r="E73" s="110">
        <f>SUM(E74)</f>
        <v>18416.43</v>
      </c>
      <c r="F73" s="11"/>
      <c r="G73" s="9"/>
      <c r="H73" s="32"/>
    </row>
    <row r="74" spans="1:8" ht="12.75">
      <c r="A74" s="6"/>
      <c r="B74" s="75" t="s">
        <v>39</v>
      </c>
      <c r="C74" s="83"/>
      <c r="D74" s="101"/>
      <c r="E74" s="101">
        <f>17264+1152.43</f>
        <v>18416.43</v>
      </c>
      <c r="F74" s="16"/>
      <c r="G74" s="9"/>
      <c r="H74" s="32"/>
    </row>
    <row r="75" spans="1:8" ht="15.75" customHeight="1">
      <c r="A75" s="6"/>
      <c r="B75" s="67" t="s">
        <v>26</v>
      </c>
      <c r="C75" s="80">
        <f>SUM(C77:C78)</f>
        <v>16212</v>
      </c>
      <c r="D75" s="102">
        <v>4500</v>
      </c>
      <c r="E75" s="102"/>
      <c r="F75" s="63">
        <v>0</v>
      </c>
      <c r="G75" s="9"/>
      <c r="H75" s="32">
        <v>0</v>
      </c>
    </row>
    <row r="76" spans="1:8" ht="12.75">
      <c r="A76" s="6"/>
      <c r="B76" s="53" t="s">
        <v>31</v>
      </c>
      <c r="C76" s="81"/>
      <c r="D76" s="99"/>
      <c r="E76" s="99"/>
      <c r="F76" s="11"/>
      <c r="G76" s="9"/>
      <c r="H76" s="32"/>
    </row>
    <row r="77" spans="1:8" ht="12.75">
      <c r="A77" s="6"/>
      <c r="B77" s="53" t="s">
        <v>32</v>
      </c>
      <c r="C77" s="81">
        <v>16212</v>
      </c>
      <c r="D77" s="99">
        <v>4500</v>
      </c>
      <c r="E77" s="99"/>
      <c r="F77" s="11"/>
      <c r="G77" s="9"/>
      <c r="H77" s="32"/>
    </row>
    <row r="78" spans="1:8" ht="12.75">
      <c r="A78" s="6"/>
      <c r="B78" s="53"/>
      <c r="C78" s="81"/>
      <c r="D78" s="99"/>
      <c r="E78" s="99"/>
      <c r="F78" s="11"/>
      <c r="G78" s="9"/>
      <c r="H78" s="32"/>
    </row>
    <row r="79" spans="1:8" ht="12.75">
      <c r="A79" s="6"/>
      <c r="B79" s="38" t="s">
        <v>37</v>
      </c>
      <c r="C79" s="81"/>
      <c r="D79" s="99"/>
      <c r="E79" s="110">
        <f>SUM(E80)</f>
        <v>20712</v>
      </c>
      <c r="F79" s="11"/>
      <c r="G79" s="9"/>
      <c r="H79" s="32"/>
    </row>
    <row r="80" spans="1:8" ht="12.75">
      <c r="A80" s="6"/>
      <c r="B80" s="75" t="s">
        <v>39</v>
      </c>
      <c r="C80" s="83"/>
      <c r="D80" s="101"/>
      <c r="E80" s="101">
        <f>4500+16212</f>
        <v>20712</v>
      </c>
      <c r="F80" s="16"/>
      <c r="G80" s="9"/>
      <c r="H80" s="32"/>
    </row>
    <row r="81" spans="1:8" ht="18" customHeight="1">
      <c r="A81" s="6"/>
      <c r="B81" s="66" t="s">
        <v>9</v>
      </c>
      <c r="C81" s="80">
        <f>SUM(C83:C84)</f>
        <v>4210.47</v>
      </c>
      <c r="D81" s="98">
        <v>3500</v>
      </c>
      <c r="E81" s="98"/>
      <c r="F81" s="63">
        <v>0</v>
      </c>
      <c r="G81" s="9"/>
      <c r="H81" s="35">
        <v>0</v>
      </c>
    </row>
    <row r="82" spans="1:8" ht="12.75">
      <c r="A82" s="6"/>
      <c r="B82" s="53" t="s">
        <v>31</v>
      </c>
      <c r="C82" s="81"/>
      <c r="D82" s="99"/>
      <c r="E82" s="99"/>
      <c r="F82" s="11"/>
      <c r="G82" s="9"/>
      <c r="H82" s="32"/>
    </row>
    <row r="83" spans="1:8" ht="12.75">
      <c r="A83" s="6"/>
      <c r="B83" s="53" t="s">
        <v>32</v>
      </c>
      <c r="C83" s="81">
        <v>4210.47</v>
      </c>
      <c r="D83" s="99">
        <v>3500</v>
      </c>
      <c r="E83" s="99"/>
      <c r="F83" s="11"/>
      <c r="G83" s="9"/>
      <c r="H83" s="32"/>
    </row>
    <row r="84" spans="1:8" ht="12.75">
      <c r="A84" s="6"/>
      <c r="B84" s="53"/>
      <c r="C84" s="81"/>
      <c r="D84" s="99"/>
      <c r="E84" s="99"/>
      <c r="F84" s="11"/>
      <c r="G84" s="9"/>
      <c r="H84" s="32"/>
    </row>
    <row r="85" spans="1:8" ht="12.75">
      <c r="A85" s="6"/>
      <c r="B85" s="38" t="s">
        <v>37</v>
      </c>
      <c r="C85" s="81"/>
      <c r="D85" s="99"/>
      <c r="E85" s="110">
        <f>SUM(E86)</f>
        <v>7710.47</v>
      </c>
      <c r="F85" s="11"/>
      <c r="G85" s="9"/>
      <c r="H85" s="32"/>
    </row>
    <row r="86" spans="1:8" ht="12.75">
      <c r="A86" s="6"/>
      <c r="B86" s="75" t="s">
        <v>39</v>
      </c>
      <c r="C86" s="83"/>
      <c r="D86" s="101"/>
      <c r="E86" s="101">
        <f>3500+4210.47</f>
        <v>7710.47</v>
      </c>
      <c r="F86" s="16"/>
      <c r="G86" s="9"/>
      <c r="H86" s="32"/>
    </row>
    <row r="87" spans="1:8" ht="16.5" customHeight="1">
      <c r="A87" s="10"/>
      <c r="B87" s="57" t="s">
        <v>27</v>
      </c>
      <c r="C87" s="80">
        <f>SUM(C89:C90)</f>
        <v>4310</v>
      </c>
      <c r="D87" s="79">
        <v>4550</v>
      </c>
      <c r="E87" s="79"/>
      <c r="F87" s="60">
        <v>0</v>
      </c>
      <c r="G87" s="9"/>
      <c r="H87" s="32"/>
    </row>
    <row r="88" spans="1:8" ht="12.75">
      <c r="A88" s="6"/>
      <c r="B88" s="53" t="s">
        <v>31</v>
      </c>
      <c r="C88" s="81"/>
      <c r="D88" s="99"/>
      <c r="E88" s="99"/>
      <c r="F88" s="11"/>
      <c r="G88" s="9"/>
      <c r="H88" s="32"/>
    </row>
    <row r="89" spans="1:8" ht="12.75">
      <c r="A89" s="10"/>
      <c r="B89" s="53" t="s">
        <v>32</v>
      </c>
      <c r="C89" s="81">
        <v>4310</v>
      </c>
      <c r="D89" s="99">
        <v>4550</v>
      </c>
      <c r="E89" s="99"/>
      <c r="F89" s="11"/>
      <c r="G89" s="9"/>
      <c r="H89" s="32"/>
    </row>
    <row r="90" spans="1:8" ht="12.75">
      <c r="A90" s="10"/>
      <c r="B90" s="53"/>
      <c r="C90" s="81"/>
      <c r="D90" s="99"/>
      <c r="E90" s="99"/>
      <c r="F90" s="11"/>
      <c r="G90" s="9"/>
      <c r="H90" s="32"/>
    </row>
    <row r="91" spans="1:8" ht="12.75">
      <c r="A91" s="10"/>
      <c r="B91" s="38" t="s">
        <v>37</v>
      </c>
      <c r="C91" s="81"/>
      <c r="D91" s="99"/>
      <c r="E91" s="110">
        <f>SUM(E92)</f>
        <v>8860</v>
      </c>
      <c r="F91" s="11"/>
      <c r="G91" s="9"/>
      <c r="H91" s="32"/>
    </row>
    <row r="92" spans="1:8" ht="12.75">
      <c r="A92" s="4"/>
      <c r="B92" s="75" t="s">
        <v>39</v>
      </c>
      <c r="C92" s="83"/>
      <c r="D92" s="101"/>
      <c r="E92" s="101">
        <f>4550+4310</f>
        <v>8860</v>
      </c>
      <c r="F92" s="16"/>
      <c r="G92" s="19"/>
      <c r="H92" s="32"/>
    </row>
    <row r="93" spans="1:8" ht="12.75">
      <c r="A93" s="20"/>
      <c r="B93" s="70"/>
      <c r="C93" s="84"/>
      <c r="D93" s="103"/>
      <c r="E93" s="103"/>
      <c r="F93" s="21"/>
      <c r="G93" s="19"/>
      <c r="H93" s="32"/>
    </row>
    <row r="94" spans="1:8" ht="12.75">
      <c r="A94" s="4"/>
      <c r="B94" s="71"/>
      <c r="C94" s="85"/>
      <c r="D94" s="104"/>
      <c r="E94" s="104"/>
      <c r="F94" s="19"/>
      <c r="G94" s="19"/>
      <c r="H94" s="32"/>
    </row>
    <row r="95" spans="1:8" ht="12.75">
      <c r="A95" s="4"/>
      <c r="B95" s="71"/>
      <c r="C95" s="85"/>
      <c r="D95" s="104"/>
      <c r="E95" s="104"/>
      <c r="F95" s="19"/>
      <c r="G95" s="19"/>
      <c r="H95" s="32"/>
    </row>
    <row r="96" spans="1:8" ht="15.75">
      <c r="A96" s="4"/>
      <c r="B96" s="71"/>
      <c r="C96" s="85"/>
      <c r="D96" s="104"/>
      <c r="E96" s="104"/>
      <c r="F96" s="50" t="s">
        <v>40</v>
      </c>
      <c r="G96" s="19"/>
      <c r="H96" s="32"/>
    </row>
    <row r="97" spans="1:8" ht="13.5" thickBot="1">
      <c r="A97" s="72"/>
      <c r="B97" s="73"/>
      <c r="C97" s="86"/>
      <c r="D97" s="105"/>
      <c r="E97" s="105"/>
      <c r="F97" s="74"/>
      <c r="G97" s="19"/>
      <c r="H97" s="32"/>
    </row>
    <row r="98" spans="1:8" ht="12" customHeight="1">
      <c r="A98" s="6"/>
      <c r="B98" s="53"/>
      <c r="C98" s="87"/>
      <c r="D98" s="106"/>
      <c r="E98" s="106"/>
      <c r="F98" s="11"/>
      <c r="G98" s="9"/>
      <c r="H98" s="32"/>
    </row>
    <row r="99" spans="1:8" ht="12.75">
      <c r="A99" s="17">
        <v>852</v>
      </c>
      <c r="B99" s="17" t="s">
        <v>6</v>
      </c>
      <c r="C99" s="88">
        <f>SUM(C100)</f>
        <v>11599.57</v>
      </c>
      <c r="D99" s="79">
        <f>SUM(D100)</f>
        <v>352603</v>
      </c>
      <c r="E99" s="79">
        <f>SUM(E106)</f>
        <v>364202.57</v>
      </c>
      <c r="F99" s="18">
        <f>SUM(F100)</f>
        <v>0</v>
      </c>
      <c r="G99" s="44"/>
      <c r="H99" s="31">
        <f>SUM(H100)</f>
        <v>0</v>
      </c>
    </row>
    <row r="100" spans="1:8" ht="12.75">
      <c r="A100" s="28"/>
      <c r="B100" s="62" t="s">
        <v>4</v>
      </c>
      <c r="C100" s="98">
        <f>SUM(C102:C104)</f>
        <v>11599.57</v>
      </c>
      <c r="D100" s="98">
        <f>SUM(D102:D104)</f>
        <v>352603</v>
      </c>
      <c r="E100" s="98"/>
      <c r="F100" s="63">
        <v>0</v>
      </c>
      <c r="G100" s="14"/>
      <c r="H100" s="40">
        <v>0</v>
      </c>
    </row>
    <row r="101" spans="1:8" ht="12.75">
      <c r="A101" s="6"/>
      <c r="B101" s="53" t="s">
        <v>31</v>
      </c>
      <c r="C101" s="81"/>
      <c r="D101" s="99"/>
      <c r="E101" s="99"/>
      <c r="F101" s="11"/>
      <c r="G101" s="9"/>
      <c r="H101" s="32"/>
    </row>
    <row r="102" spans="1:8" ht="12.75">
      <c r="A102" s="6"/>
      <c r="B102" s="53" t="s">
        <v>32</v>
      </c>
      <c r="C102" s="81"/>
      <c r="D102" s="99">
        <v>12976</v>
      </c>
      <c r="E102" s="99"/>
      <c r="F102" s="11"/>
      <c r="G102" s="9"/>
      <c r="H102" s="32"/>
    </row>
    <row r="103" spans="1:8" ht="12.75">
      <c r="A103" s="6"/>
      <c r="B103" s="38" t="s">
        <v>35</v>
      </c>
      <c r="C103" s="81">
        <v>11599.57</v>
      </c>
      <c r="D103" s="99">
        <v>78037</v>
      </c>
      <c r="E103" s="99"/>
      <c r="F103" s="11"/>
      <c r="G103" s="9"/>
      <c r="H103" s="32"/>
    </row>
    <row r="104" spans="1:8" ht="12.75">
      <c r="A104" s="7"/>
      <c r="B104" s="13" t="s">
        <v>34</v>
      </c>
      <c r="C104" s="89"/>
      <c r="D104" s="99">
        <v>261590</v>
      </c>
      <c r="E104" s="99"/>
      <c r="F104" s="15"/>
      <c r="G104" s="14"/>
      <c r="H104" s="41"/>
    </row>
    <row r="105" spans="1:8" ht="11.25" customHeight="1">
      <c r="A105" s="7"/>
      <c r="B105" s="13"/>
      <c r="C105" s="89"/>
      <c r="D105" s="99"/>
      <c r="E105" s="99"/>
      <c r="F105" s="15"/>
      <c r="G105" s="14"/>
      <c r="H105" s="41"/>
    </row>
    <row r="106" spans="1:8" ht="12.75">
      <c r="A106" s="61"/>
      <c r="B106" s="38" t="s">
        <v>37</v>
      </c>
      <c r="C106" s="81"/>
      <c r="D106" s="99"/>
      <c r="E106" s="110">
        <f>SUM(E107)</f>
        <v>364202.57</v>
      </c>
      <c r="F106" s="11"/>
      <c r="G106" s="14"/>
      <c r="H106" s="41"/>
    </row>
    <row r="107" spans="1:8" ht="13.5" thickBot="1">
      <c r="A107" s="76"/>
      <c r="B107" s="77" t="s">
        <v>39</v>
      </c>
      <c r="C107" s="90"/>
      <c r="D107" s="107"/>
      <c r="E107" s="107">
        <f>352603+11599.57</f>
        <v>364202.57</v>
      </c>
      <c r="F107" s="69"/>
      <c r="G107" s="14"/>
      <c r="H107" s="41"/>
    </row>
    <row r="108" spans="1:8" ht="30" customHeight="1">
      <c r="A108" s="17">
        <v>853</v>
      </c>
      <c r="B108" s="27" t="s">
        <v>16</v>
      </c>
      <c r="C108" s="88">
        <f>SUM(C109)</f>
        <v>11113.949999999999</v>
      </c>
      <c r="D108" s="79">
        <f>SUM(D109)</f>
        <v>200800</v>
      </c>
      <c r="E108" s="79">
        <f>SUM(E114)</f>
        <v>211913.95</v>
      </c>
      <c r="F108" s="18">
        <f>SUM(F109)</f>
        <v>0</v>
      </c>
      <c r="G108" s="44"/>
      <c r="H108" s="31" t="e">
        <f>SUM(#REF!)</f>
        <v>#REF!</v>
      </c>
    </row>
    <row r="109" spans="1:8" ht="23.25" customHeight="1">
      <c r="A109" s="17"/>
      <c r="B109" s="57" t="s">
        <v>20</v>
      </c>
      <c r="C109" s="98">
        <f>SUM(C111:C113)</f>
        <v>11113.949999999999</v>
      </c>
      <c r="D109" s="79">
        <v>200800</v>
      </c>
      <c r="E109" s="111"/>
      <c r="F109" s="60">
        <v>0</v>
      </c>
      <c r="G109" s="47"/>
      <c r="H109" s="31"/>
    </row>
    <row r="110" spans="1:8" ht="12.75">
      <c r="A110" s="6"/>
      <c r="B110" s="53" t="s">
        <v>31</v>
      </c>
      <c r="C110" s="81"/>
      <c r="D110" s="99"/>
      <c r="E110" s="99"/>
      <c r="F110" s="11"/>
      <c r="G110" s="9"/>
      <c r="H110" s="32"/>
    </row>
    <row r="111" spans="1:8" ht="12.75">
      <c r="A111" s="6"/>
      <c r="B111" s="53" t="s">
        <v>36</v>
      </c>
      <c r="C111" s="81">
        <v>10849.8</v>
      </c>
      <c r="D111" s="99">
        <v>137800</v>
      </c>
      <c r="E111" s="99"/>
      <c r="F111" s="11"/>
      <c r="G111" s="9"/>
      <c r="H111" s="32"/>
    </row>
    <row r="112" spans="1:8" ht="12.75">
      <c r="A112" s="10"/>
      <c r="B112" s="53" t="s">
        <v>35</v>
      </c>
      <c r="C112" s="81">
        <v>264.15</v>
      </c>
      <c r="D112" s="99">
        <v>63000</v>
      </c>
      <c r="E112" s="99"/>
      <c r="F112" s="11"/>
      <c r="G112" s="9"/>
      <c r="H112" s="32"/>
    </row>
    <row r="113" spans="1:8" ht="12.75">
      <c r="A113" s="10"/>
      <c r="B113" s="53"/>
      <c r="C113" s="91"/>
      <c r="D113" s="104"/>
      <c r="E113" s="99"/>
      <c r="F113" s="11"/>
      <c r="G113" s="19"/>
      <c r="H113" s="32"/>
    </row>
    <row r="114" spans="1:8" ht="12.75">
      <c r="A114" s="61"/>
      <c r="B114" s="38" t="s">
        <v>37</v>
      </c>
      <c r="C114" s="81"/>
      <c r="D114" s="99"/>
      <c r="E114" s="110">
        <f>SUM(E115)</f>
        <v>211913.95</v>
      </c>
      <c r="F114" s="11"/>
      <c r="G114" s="14"/>
      <c r="H114" s="41"/>
    </row>
    <row r="115" spans="1:8" ht="13.5" thickBot="1">
      <c r="A115" s="76"/>
      <c r="B115" s="77" t="s">
        <v>39</v>
      </c>
      <c r="C115" s="90"/>
      <c r="D115" s="107"/>
      <c r="E115" s="107">
        <f>200800+11113.95</f>
        <v>211913.95</v>
      </c>
      <c r="F115" s="69"/>
      <c r="G115" s="14"/>
      <c r="H115" s="41"/>
    </row>
    <row r="116" spans="1:8" ht="12.75">
      <c r="A116" s="61"/>
      <c r="B116" s="49"/>
      <c r="C116" s="92"/>
      <c r="D116" s="108"/>
      <c r="E116" s="106"/>
      <c r="F116" s="15"/>
      <c r="G116" s="47"/>
      <c r="H116" s="31"/>
    </row>
    <row r="117" spans="1:8" ht="12.75" customHeight="1">
      <c r="A117" s="36">
        <v>926</v>
      </c>
      <c r="B117" s="48" t="s">
        <v>17</v>
      </c>
      <c r="C117" s="93">
        <f>SUM(C118,C123)</f>
        <v>84927.89</v>
      </c>
      <c r="D117" s="109">
        <f>SUM(D118,D123)</f>
        <v>104000</v>
      </c>
      <c r="E117" s="110">
        <f>SUM(E122,E127)</f>
        <v>188927.89</v>
      </c>
      <c r="F117" s="18">
        <f>SUM(F118,F123)</f>
        <v>0</v>
      </c>
      <c r="G117" s="47"/>
      <c r="H117" s="31"/>
    </row>
    <row r="118" spans="1:8" ht="33" customHeight="1">
      <c r="A118" s="129"/>
      <c r="B118" s="130" t="s">
        <v>18</v>
      </c>
      <c r="C118" s="102">
        <f>SUM(C120)</f>
        <v>58222.53</v>
      </c>
      <c r="D118" s="131">
        <v>50000</v>
      </c>
      <c r="E118" s="102"/>
      <c r="F118" s="63">
        <v>0</v>
      </c>
      <c r="G118" s="47"/>
      <c r="H118" s="31"/>
    </row>
    <row r="119" spans="1:8" ht="12.75">
      <c r="A119" s="6"/>
      <c r="B119" s="53" t="s">
        <v>31</v>
      </c>
      <c r="C119" s="81"/>
      <c r="D119" s="99"/>
      <c r="E119" s="99"/>
      <c r="F119" s="11"/>
      <c r="G119" s="9"/>
      <c r="H119" s="32"/>
    </row>
    <row r="120" spans="1:8" ht="12.75">
      <c r="A120" s="10"/>
      <c r="B120" s="53" t="s">
        <v>32</v>
      </c>
      <c r="C120" s="81">
        <v>58222.53</v>
      </c>
      <c r="D120" s="99">
        <v>50000</v>
      </c>
      <c r="E120" s="99"/>
      <c r="F120" s="11"/>
      <c r="G120" s="9"/>
      <c r="H120" s="32"/>
    </row>
    <row r="121" spans="1:8" ht="12.75">
      <c r="A121" s="61"/>
      <c r="B121" s="38" t="s">
        <v>37</v>
      </c>
      <c r="C121" s="81"/>
      <c r="D121" s="99"/>
      <c r="E121" s="110">
        <f>SUM(E122)</f>
        <v>108222.53</v>
      </c>
      <c r="F121" s="11"/>
      <c r="G121" s="14"/>
      <c r="H121" s="41"/>
    </row>
    <row r="122" spans="1:8" ht="12.75">
      <c r="A122" s="61"/>
      <c r="B122" s="75" t="s">
        <v>39</v>
      </c>
      <c r="C122" s="83"/>
      <c r="D122" s="101"/>
      <c r="E122" s="101">
        <f>50000+58222.53</f>
        <v>108222.53</v>
      </c>
      <c r="F122" s="16"/>
      <c r="G122" s="14"/>
      <c r="H122" s="41"/>
    </row>
    <row r="123" spans="1:8" ht="33" customHeight="1">
      <c r="A123" s="36"/>
      <c r="B123" s="127" t="s">
        <v>19</v>
      </c>
      <c r="C123" s="102">
        <f>SUM(C125)</f>
        <v>26705.36</v>
      </c>
      <c r="D123" s="128">
        <v>54000</v>
      </c>
      <c r="E123" s="111"/>
      <c r="F123" s="60">
        <v>0</v>
      </c>
      <c r="G123" s="47"/>
      <c r="H123" s="31"/>
    </row>
    <row r="124" spans="1:8" ht="12.75">
      <c r="A124" s="6"/>
      <c r="B124" s="53" t="s">
        <v>31</v>
      </c>
      <c r="C124" s="81"/>
      <c r="D124" s="99"/>
      <c r="E124" s="99"/>
      <c r="F124" s="11"/>
      <c r="G124" s="9"/>
      <c r="H124" s="32"/>
    </row>
    <row r="125" spans="1:8" ht="12.75">
      <c r="A125" s="10"/>
      <c r="B125" s="53" t="s">
        <v>32</v>
      </c>
      <c r="C125" s="81">
        <v>26705.36</v>
      </c>
      <c r="D125" s="99">
        <v>54000</v>
      </c>
      <c r="E125" s="99"/>
      <c r="F125" s="11"/>
      <c r="G125" s="9"/>
      <c r="H125" s="32"/>
    </row>
    <row r="126" spans="1:8" ht="12.75">
      <c r="A126" s="61"/>
      <c r="B126" s="38" t="s">
        <v>37</v>
      </c>
      <c r="C126" s="81"/>
      <c r="D126" s="99"/>
      <c r="E126" s="110">
        <f>SUM(E127)</f>
        <v>80705.36</v>
      </c>
      <c r="F126" s="11"/>
      <c r="G126" s="14"/>
      <c r="H126" s="41"/>
    </row>
    <row r="127" spans="1:8" ht="13.5" thickBot="1">
      <c r="A127" s="76"/>
      <c r="B127" s="77" t="s">
        <v>39</v>
      </c>
      <c r="C127" s="90"/>
      <c r="D127" s="107"/>
      <c r="E127" s="107">
        <f>54000+26705.36</f>
        <v>80705.36</v>
      </c>
      <c r="F127" s="69"/>
      <c r="G127" s="14"/>
      <c r="H127" s="41"/>
    </row>
    <row r="128" spans="1:8" ht="12.75">
      <c r="A128" s="4"/>
      <c r="B128" s="71"/>
      <c r="C128" s="85"/>
      <c r="D128" s="65"/>
      <c r="E128" s="65"/>
      <c r="F128" s="19"/>
      <c r="G128" s="19"/>
      <c r="H128" s="19"/>
    </row>
    <row r="129" ht="12.75">
      <c r="C129" s="94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7" r:id="rId1"/>
  <rowBreaks count="1" manualBreakCount="1">
    <brk id="93" max="7" man="1"/>
  </rowBreaks>
  <colBreaks count="1" manualBreakCount="1">
    <brk id="7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2010-02-16T09:41:20Z</cp:lastPrinted>
  <dcterms:created xsi:type="dcterms:W3CDTF">2000-11-10T11:40:53Z</dcterms:created>
  <dcterms:modified xsi:type="dcterms:W3CDTF">2010-02-16T10:00:24Z</dcterms:modified>
  <cp:category/>
  <cp:version/>
  <cp:contentType/>
  <cp:contentStatus/>
</cp:coreProperties>
</file>