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<sst xmlns="http://schemas.openxmlformats.org/spreadsheetml/2006/main" count="138" uniqueCount="80">
  <si>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</si>
  <si>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</si>
  <si>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</si>
  <si>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</si>
  <si>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</si>
  <si>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</si>
  <si>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</si>
  <si>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</si>
  <si>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</si>
  <si>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</si>
  <si>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</si>
  <si>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</si>
  <si>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</si>
  <si>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</si>
  <si>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</si>
  <si>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</si>
  <si>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</si>
  <si>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</si>
  <si>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</si>
  <si>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</si>
  <si>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</si>
  <si>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</si>
  <si>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Modernizacja  budynku ul. Piastowska 32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</si>
  <si>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</si>
  <si>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</si>
  <si>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</si>
  <si>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</si>
  <si>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</si>
  <si>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</si>
  <si>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</si>
  <si>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</si>
  <si>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 xml:space="preserve">Doposażenie sprzętu kuchennego w PP nr 4 </t>
  </si>
  <si>
    <t>"Multieksploratorium"</t>
  </si>
  <si>
    <t>Zakup zmywarki trójfazowej z funkcją wyparzania do Dziennego Domu Pomocy Społecznej</t>
  </si>
  <si>
    <t>Budowa fontanny z wykorzystaniem figury Grupa Trytona w Brzegu przy ul. Rynek</t>
  </si>
  <si>
    <t>Zakup gruntu pod budowę ul. Piwowarskiej</t>
  </si>
  <si>
    <t>Przebudowa ulicy Kilińskiego w Brzegu - I etap</t>
  </si>
  <si>
    <t>Budowa sali gimnastycznej przy PSP nr 1 w Brzegu</t>
  </si>
  <si>
    <t>Dodatkowe informacje</t>
  </si>
  <si>
    <t>zadania w zł</t>
  </si>
  <si>
    <t>"Budowa ul.Piwowarskiej w Brzegu"  - etap I  Rozbudowa drogi wewnętrznej łączącej                                      ul. Piwowarską i ul. Boh. Monte Cassino w Brzegu</t>
  </si>
  <si>
    <t>PLAN WYDATKÓW MAJĄTKOWYCH</t>
  </si>
  <si>
    <t>Rewitalizacja Parku Wolności w Brzegu - Odbudowa stawu rekreacyjnego w Parku Wolności                  w Brzegu - Przebudowa rurociągu obiegowego wokół stawu oraz remont mostków na Potoku Kościelna - etap I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</si>
  <si>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</si>
  <si>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</si>
  <si>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</si>
  <si>
    <t>II etap odwodnienia cmentarza ul. Starobrzeska - zakończenie</t>
  </si>
  <si>
    <t>Elektroniczna baza danych osób pochowanych na brzeskich cmentarzach</t>
  </si>
  <si>
    <t>Budowa terenowych urządzeń sportowych przy PSP nr 3 w Brzegu przy ul. Kamiennej 2</t>
  </si>
  <si>
    <t>Remont gminnych lokali mieszkalnych zajmowanych przez rodziny pochodzenia romskiego</t>
  </si>
  <si>
    <t>Rozbudowa placu zabaw oraz zakup nowych urządzeń zabawowych - PP nr 3</t>
  </si>
  <si>
    <t>Stworzenie "Miasteczka zdrowia" - zakup wyposażenia oraz zagospodarowanie terenu - PP nr 5</t>
  </si>
  <si>
    <t>Zakup karuzeli na plac zabaw w Parku Ptasim w Brzegu</t>
  </si>
  <si>
    <t>Plan na 01.01.2010 r.      w zł</t>
  </si>
  <si>
    <t xml:space="preserve">Wyk.    </t>
  </si>
  <si>
    <t xml:space="preserve">  %</t>
  </si>
  <si>
    <t>Realizacja programu Rewitalizacji Terenów Zieleni Miejskiej w Brzegu</t>
  </si>
  <si>
    <t>Plan na 31.12.2010 r.      w zł</t>
  </si>
  <si>
    <t>Budowa ścieżki pieszo - rowerowej wraz z oświetleniem od ulicy Kusocińskiego do Parku Wolności w  Brzegu</t>
  </si>
  <si>
    <t>7.</t>
  </si>
  <si>
    <t>Przebudowa dróg gminnych w obrębie osiedla mieszkaniowego Westerplatte w Brzegu - przebudowa ulicy Gaj</t>
  </si>
  <si>
    <t>Budowa sieci wodnej do zasilania w wodę budynku przy ul. Piastowskiej 32 a</t>
  </si>
  <si>
    <t>Budowa kanalizacji sanitarnej dla budynków przy ul. Oławskiej 4 i 6</t>
  </si>
  <si>
    <t xml:space="preserve">Termomodernizacja budynków przedszkoli </t>
  </si>
  <si>
    <t>Akademia Kreatywnego Ekomalucha</t>
  </si>
  <si>
    <t>Zakup patelni elektrycznej do kuchni w PP nr 4 w Brzeg</t>
  </si>
  <si>
    <t>Termomodernizacja budynków gimnazjów</t>
  </si>
  <si>
    <t>"Program zajęć dodatkowych wspierających rozwój kompetencji kluczowych uczniów szkół gimnazjalnych województwa opolskiego w roku szkolnym 2010/2011"</t>
  </si>
  <si>
    <t>Zakup zestawu zabawowego wraz z płotkiem na plac zabaw ul. Wyszyńskiego w Brzegu</t>
  </si>
  <si>
    <t>Zakup zestawu zabawowego, karuleli wraz z płotkiem na plac zabaw przy ul. Szkolnej w Brzegu</t>
  </si>
  <si>
    <t>"Opolska e-szkoła, szkołą ku przyszłości"  (UM,JED.)</t>
  </si>
  <si>
    <t>Wykonanie drenażu i instalacji wodociągowej pod rozbudowę cmentarza przy ul. Starobrzeskiej  w  Brzegu</t>
  </si>
  <si>
    <t>Plan wydatków majątkowych na 2010 rok</t>
  </si>
  <si>
    <t>Dofinansowanie z NPPDL w wysokości 349.959,73 zł</t>
  </si>
  <si>
    <t>Dofinansowanie z RPO WO w wysokości 185.803,20 zł</t>
  </si>
  <si>
    <t>Dofinansowanie z RPO WO w wysokości 454.687,73</t>
  </si>
  <si>
    <t>Wykonanie 31.12.2010 r. 
w zł</t>
  </si>
  <si>
    <t>Dofinansowanie z WFOŚ i GW w Opolu w wysokości 13.035,04 zł</t>
  </si>
  <si>
    <t>w złotych</t>
  </si>
  <si>
    <t xml:space="preserve">Dofinansowanie z RPO WO w wysokości 10.145.490,39 zł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</si>
</sst>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\ _z_ł;\-#,##0.0\ _z_ł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37" fontId="0" fillId="0" borderId="23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27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37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24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 horizontal="right"/>
    </xf>
    <xf numFmtId="37" fontId="0" fillId="0" borderId="19" xfId="0" applyNumberFormat="1" applyFont="1" applyBorder="1" applyAlignment="1">
      <alignment/>
    </xf>
    <xf numFmtId="37" fontId="28" fillId="0" borderId="18" xfId="0" applyNumberFormat="1" applyFont="1" applyBorder="1" applyAlignment="1">
      <alignment wrapText="1"/>
    </xf>
    <xf numFmtId="0" fontId="23" fillId="0" borderId="16" xfId="0" applyFont="1" applyBorder="1" applyAlignment="1">
      <alignment horizontal="right"/>
    </xf>
    <xf numFmtId="37" fontId="0" fillId="0" borderId="16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1" fillId="0" borderId="38" xfId="0" applyFont="1" applyBorder="1" applyAlignment="1">
      <alignment/>
    </xf>
    <xf numFmtId="0" fontId="0" fillId="0" borderId="31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37" fontId="0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39" fontId="1" fillId="0" borderId="22" xfId="0" applyNumberFormat="1" applyFont="1" applyBorder="1" applyAlignment="1">
      <alignment/>
    </xf>
    <xf numFmtId="39" fontId="1" fillId="0" borderId="30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1" fillId="0" borderId="29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2" fontId="1" fillId="0" borderId="16" xfId="0" applyNumberFormat="1" applyFont="1" applyBorder="1" applyAlignment="1">
      <alignment horizontal="center" wrapText="1"/>
    </xf>
    <xf numFmtId="39" fontId="0" fillId="0" borderId="18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39" fontId="1" fillId="0" borderId="40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1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26" fillId="0" borderId="18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27" fillId="0" borderId="30" xfId="0" applyNumberFormat="1" applyFont="1" applyBorder="1" applyAlignment="1">
      <alignment/>
    </xf>
    <xf numFmtId="39" fontId="27" fillId="0" borderId="23" xfId="0" applyNumberFormat="1" applyFont="1" applyBorder="1" applyAlignment="1">
      <alignment/>
    </xf>
    <xf numFmtId="39" fontId="29" fillId="0" borderId="12" xfId="0" applyNumberFormat="1" applyFont="1" applyBorder="1" applyAlignment="1">
      <alignment/>
    </xf>
    <xf numFmtId="39" fontId="27" fillId="0" borderId="12" xfId="0" applyNumberFormat="1" applyFont="1" applyBorder="1" applyAlignment="1">
      <alignment/>
    </xf>
    <xf numFmtId="39" fontId="5" fillId="0" borderId="16" xfId="0" applyNumberFormat="1" applyFont="1" applyBorder="1" applyAlignment="1">
      <alignment/>
    </xf>
    <xf numFmtId="39" fontId="27" fillId="0" borderId="29" xfId="0" applyNumberFormat="1" applyFont="1" applyBorder="1" applyAlignment="1">
      <alignment/>
    </xf>
    <xf numFmtId="39" fontId="27" fillId="0" borderId="21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42" xfId="0" applyNumberFormat="1" applyFont="1" applyBorder="1" applyAlignment="1">
      <alignment/>
    </xf>
    <xf numFmtId="0" fontId="3" fillId="0" borderId="43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/>
    </xf>
    <xf numFmtId="37" fontId="1" fillId="0" borderId="43" xfId="0" applyNumberFormat="1" applyFont="1" applyBorder="1" applyAlignment="1">
      <alignment/>
    </xf>
    <xf numFmtId="39" fontId="1" fillId="0" borderId="43" xfId="0" applyNumberFormat="1" applyFont="1" applyBorder="1" applyAlignment="1">
      <alignment/>
    </xf>
    <xf numFmtId="37" fontId="24" fillId="0" borderId="10" xfId="0" applyNumberFormat="1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7" fontId="24" fillId="0" borderId="19" xfId="0" applyNumberFormat="1" applyFont="1" applyBorder="1" applyAlignment="1">
      <alignment wrapText="1"/>
    </xf>
    <xf numFmtId="39" fontId="1" fillId="0" borderId="0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28" fillId="0" borderId="17" xfId="0" applyNumberFormat="1" applyFont="1" applyBorder="1" applyAlignment="1">
      <alignment wrapText="1"/>
    </xf>
    <xf numFmtId="37" fontId="5" fillId="0" borderId="10" xfId="0" applyNumberFormat="1" applyFont="1" applyBorder="1" applyAlignment="1">
      <alignment/>
    </xf>
    <xf numFmtId="37" fontId="27" fillId="0" borderId="21" xfId="0" applyNumberFormat="1" applyFont="1" applyBorder="1" applyAlignment="1">
      <alignment/>
    </xf>
    <xf numFmtId="37" fontId="29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37" fontId="0" fillId="0" borderId="15" xfId="0" applyNumberFormat="1" applyFont="1" applyBorder="1" applyAlignment="1">
      <alignment/>
    </xf>
    <xf numFmtId="37" fontId="23" fillId="0" borderId="15" xfId="0" applyNumberFormat="1" applyFont="1" applyBorder="1" applyAlignment="1">
      <alignment/>
    </xf>
    <xf numFmtId="37" fontId="29" fillId="0" borderId="15" xfId="0" applyNumberFormat="1" applyFont="1" applyBorder="1" applyAlignment="1">
      <alignment/>
    </xf>
    <xf numFmtId="39" fontId="29" fillId="0" borderId="15" xfId="0" applyNumberFormat="1" applyFont="1" applyBorder="1" applyAlignment="1">
      <alignment/>
    </xf>
    <xf numFmtId="39" fontId="23" fillId="0" borderId="15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0" fillId="0" borderId="26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4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39" fontId="1" fillId="0" borderId="22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wrapText="1"/>
    </xf>
    <xf numFmtId="37" fontId="1" fillId="0" borderId="35" xfId="0" applyNumberFormat="1" applyFont="1" applyBorder="1" applyAlignment="1">
      <alignment wrapText="1"/>
    </xf>
    <xf numFmtId="0" fontId="0" fillId="0" borderId="1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31" xfId="0" applyFont="1" applyBorder="1" applyAlignment="1">
      <alignment wrapText="1"/>
    </xf>
    <xf numFmtId="0" fontId="4" fillId="0" borderId="0" xfId="0" applyFont="1" applyAlignment="1">
      <alignment horizontal="center"/>
    </xf>
    <xf numFmtId="37" fontId="28" fillId="0" borderId="10" xfId="0" applyNumberFormat="1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7" fontId="28" fillId="0" borderId="16" xfId="0" applyNumberFormat="1" applyFont="1" applyBorder="1" applyAlignment="1">
      <alignment wrapText="1"/>
    </xf>
    <xf numFmtId="0" fontId="23" fillId="0" borderId="45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75" zoomScaleNormal="75" zoomScaleSheetLayoutView="50" zoomScalePageLayoutView="0" workbookViewId="0" topLeftCell="A52">
      <selection activeCell="M4" sqref="M4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00390625" style="0" customWidth="1"/>
    <col min="5" max="5" width="16.421875" style="0" customWidth="1"/>
    <col min="6" max="7" width="13.7109375" style="0" customWidth="1"/>
    <col min="8" max="8" width="16.7109375" style="33" customWidth="1"/>
    <col min="9" max="9" width="10.28125" style="0" customWidth="1"/>
    <col min="10" max="10" width="14.57421875" style="0" customWidth="1"/>
  </cols>
  <sheetData>
    <row r="1" spans="1:10" ht="18">
      <c r="A1" s="252" t="s">
        <v>41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8">
      <c r="A2" s="248"/>
      <c r="B2" s="248"/>
      <c r="C2" s="248"/>
      <c r="D2" s="248"/>
      <c r="E2" s="248"/>
      <c r="F2" s="248"/>
      <c r="G2" s="248"/>
      <c r="H2" s="248"/>
      <c r="I2" s="248"/>
      <c r="J2" s="248"/>
    </row>
    <row r="3" spans="6:10" ht="14.25">
      <c r="F3" s="261" t="s">
        <v>78</v>
      </c>
      <c r="G3" s="261"/>
      <c r="H3" s="261"/>
      <c r="I3" s="261"/>
      <c r="J3" s="261"/>
    </row>
    <row r="4" spans="1:10" ht="24" customHeight="1">
      <c r="A4" s="253" t="s">
        <v>72</v>
      </c>
      <c r="B4" s="254"/>
      <c r="C4" s="254"/>
      <c r="D4" s="254"/>
      <c r="E4" s="254"/>
      <c r="F4" s="254"/>
      <c r="G4" s="254"/>
      <c r="H4" s="254"/>
      <c r="I4" s="254"/>
      <c r="J4" s="255"/>
    </row>
    <row r="5" spans="1:10" ht="15" customHeight="1">
      <c r="A5" s="256" t="s">
        <v>0</v>
      </c>
      <c r="B5" s="256" t="s">
        <v>1</v>
      </c>
      <c r="C5" s="256" t="s">
        <v>2</v>
      </c>
      <c r="D5" s="258" t="s">
        <v>3</v>
      </c>
      <c r="E5" s="26" t="s">
        <v>11</v>
      </c>
      <c r="F5" s="250" t="s">
        <v>53</v>
      </c>
      <c r="G5" s="250" t="s">
        <v>57</v>
      </c>
      <c r="H5" s="250" t="s">
        <v>76</v>
      </c>
      <c r="I5" s="149" t="s">
        <v>54</v>
      </c>
      <c r="J5" s="258" t="s">
        <v>38</v>
      </c>
    </row>
    <row r="6" spans="1:10" ht="26.25" customHeight="1">
      <c r="A6" s="257"/>
      <c r="B6" s="257"/>
      <c r="C6" s="257"/>
      <c r="D6" s="259"/>
      <c r="E6" s="27" t="s">
        <v>39</v>
      </c>
      <c r="F6" s="251"/>
      <c r="G6" s="251"/>
      <c r="H6" s="251"/>
      <c r="I6" s="166" t="s">
        <v>55</v>
      </c>
      <c r="J6" s="259"/>
    </row>
    <row r="7" spans="1:10" ht="15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5">
        <v>6</v>
      </c>
      <c r="G7" s="35">
        <v>7</v>
      </c>
      <c r="H7" s="35">
        <v>8</v>
      </c>
      <c r="I7" s="35">
        <v>9</v>
      </c>
      <c r="J7" s="34">
        <v>10</v>
      </c>
    </row>
    <row r="8" spans="1:10" ht="25.5">
      <c r="A8" s="7" t="s">
        <v>4</v>
      </c>
      <c r="B8" s="16">
        <v>600</v>
      </c>
      <c r="C8" s="16">
        <v>60016</v>
      </c>
      <c r="D8" s="5" t="s">
        <v>15</v>
      </c>
      <c r="E8" s="42">
        <v>5264000</v>
      </c>
      <c r="F8" s="42">
        <v>1000000</v>
      </c>
      <c r="G8" s="42">
        <v>20000</v>
      </c>
      <c r="H8" s="152">
        <v>0</v>
      </c>
      <c r="I8" s="152">
        <f aca="true" t="shared" si="0" ref="I8:I15">SUM(H8/G8)*100</f>
        <v>0</v>
      </c>
      <c r="J8" s="123"/>
    </row>
    <row r="9" spans="1:10" ht="12.75">
      <c r="A9" s="7" t="s">
        <v>5</v>
      </c>
      <c r="B9" s="15">
        <v>600</v>
      </c>
      <c r="C9" s="15">
        <v>60016</v>
      </c>
      <c r="D9" s="1" t="s">
        <v>27</v>
      </c>
      <c r="E9" s="42">
        <v>13910000</v>
      </c>
      <c r="F9" s="42">
        <v>1800000</v>
      </c>
      <c r="G9" s="42">
        <v>701000</v>
      </c>
      <c r="H9" s="152">
        <v>694081.16</v>
      </c>
      <c r="I9" s="152">
        <f t="shared" si="0"/>
        <v>99.01300427960058</v>
      </c>
      <c r="J9" s="123"/>
    </row>
    <row r="10" spans="1:10" ht="25.5">
      <c r="A10" s="7" t="s">
        <v>6</v>
      </c>
      <c r="B10" s="16">
        <v>600</v>
      </c>
      <c r="C10" s="16">
        <v>60016</v>
      </c>
      <c r="D10" s="5" t="s">
        <v>58</v>
      </c>
      <c r="E10" s="42">
        <f>100000-33510</f>
        <v>66490</v>
      </c>
      <c r="F10" s="48">
        <v>63440</v>
      </c>
      <c r="G10" s="42">
        <v>63440</v>
      </c>
      <c r="H10" s="152">
        <v>63440</v>
      </c>
      <c r="I10" s="152">
        <f t="shared" si="0"/>
        <v>100</v>
      </c>
      <c r="J10" s="6"/>
    </row>
    <row r="11" spans="1:10" ht="25.5">
      <c r="A11" s="7" t="s">
        <v>7</v>
      </c>
      <c r="B11" s="16">
        <v>600</v>
      </c>
      <c r="C11" s="16">
        <v>60016</v>
      </c>
      <c r="D11" s="2" t="s">
        <v>40</v>
      </c>
      <c r="E11" s="42">
        <v>1573000</v>
      </c>
      <c r="F11" s="42">
        <f>1245000</f>
        <v>1245000</v>
      </c>
      <c r="G11" s="42">
        <v>968000</v>
      </c>
      <c r="H11" s="152">
        <v>967334.57</v>
      </c>
      <c r="I11" s="152">
        <f t="shared" si="0"/>
        <v>99.93125723140496</v>
      </c>
      <c r="J11" s="123"/>
    </row>
    <row r="12" spans="1:10" ht="12.75">
      <c r="A12" s="7" t="s">
        <v>16</v>
      </c>
      <c r="B12" s="16">
        <v>600</v>
      </c>
      <c r="C12" s="16">
        <v>60016</v>
      </c>
      <c r="D12" s="5" t="s">
        <v>36</v>
      </c>
      <c r="E12" s="42">
        <v>600000</v>
      </c>
      <c r="F12" s="48">
        <v>600000</v>
      </c>
      <c r="G12" s="42">
        <v>0</v>
      </c>
      <c r="H12" s="152">
        <v>0</v>
      </c>
      <c r="I12" s="152">
        <v>0</v>
      </c>
      <c r="J12" s="6"/>
    </row>
    <row r="13" spans="1:10" ht="29.25">
      <c r="A13" s="7" t="s">
        <v>24</v>
      </c>
      <c r="B13" s="16">
        <v>600</v>
      </c>
      <c r="C13" s="16">
        <v>60016</v>
      </c>
      <c r="D13" s="5" t="s">
        <v>60</v>
      </c>
      <c r="E13" s="178">
        <v>700000</v>
      </c>
      <c r="F13" s="48">
        <v>0</v>
      </c>
      <c r="G13" s="42">
        <v>700000</v>
      </c>
      <c r="H13" s="152">
        <v>699919.46</v>
      </c>
      <c r="I13" s="152">
        <f t="shared" si="0"/>
        <v>99.98849428571428</v>
      </c>
      <c r="J13" s="249" t="s">
        <v>73</v>
      </c>
    </row>
    <row r="14" spans="1:10" ht="33" customHeight="1" thickBot="1">
      <c r="A14" s="25" t="s">
        <v>59</v>
      </c>
      <c r="B14" s="46">
        <v>600</v>
      </c>
      <c r="C14" s="46">
        <v>60016</v>
      </c>
      <c r="D14" s="47" t="s">
        <v>28</v>
      </c>
      <c r="E14" s="117">
        <v>2000489</v>
      </c>
      <c r="F14" s="106">
        <v>500000</v>
      </c>
      <c r="G14" s="150">
        <v>451489</v>
      </c>
      <c r="H14" s="215">
        <v>206100</v>
      </c>
      <c r="I14" s="167">
        <f t="shared" si="0"/>
        <v>45.64895268766238</v>
      </c>
      <c r="J14" s="123" t="s">
        <v>74</v>
      </c>
    </row>
    <row r="15" spans="1:10" ht="15.75" thickBot="1">
      <c r="A15" s="10"/>
      <c r="B15" s="17">
        <v>600</v>
      </c>
      <c r="C15" s="17">
        <v>60016</v>
      </c>
      <c r="D15" s="49" t="s">
        <v>8</v>
      </c>
      <c r="E15" s="50">
        <f>SUM(E8:E14)</f>
        <v>24113979</v>
      </c>
      <c r="F15" s="50">
        <f>SUM(F8:F14)</f>
        <v>5208440</v>
      </c>
      <c r="G15" s="151">
        <f>SUM(G8:G14)</f>
        <v>2903929</v>
      </c>
      <c r="H15" s="153">
        <f>SUM(H8:H14)</f>
        <v>2630875.19</v>
      </c>
      <c r="I15" s="168">
        <f t="shared" si="0"/>
        <v>90.59709070022028</v>
      </c>
      <c r="J15" s="51"/>
    </row>
    <row r="16" spans="1:10" ht="15">
      <c r="A16" s="8"/>
      <c r="B16" s="28"/>
      <c r="C16" s="28"/>
      <c r="D16" s="104"/>
      <c r="E16" s="79"/>
      <c r="F16" s="79"/>
      <c r="G16" s="79"/>
      <c r="H16" s="180"/>
      <c r="I16" s="154"/>
      <c r="J16" s="96"/>
    </row>
    <row r="17" spans="1:10" ht="13.5" thickBot="1">
      <c r="A17" s="14" t="s">
        <v>4</v>
      </c>
      <c r="B17" s="23">
        <v>630</v>
      </c>
      <c r="C17" s="23">
        <v>63001</v>
      </c>
      <c r="D17" s="102" t="s">
        <v>26</v>
      </c>
      <c r="E17" s="103">
        <v>11500</v>
      </c>
      <c r="F17" s="103">
        <v>11500</v>
      </c>
      <c r="G17" s="103">
        <v>0</v>
      </c>
      <c r="H17" s="155">
        <v>0</v>
      </c>
      <c r="I17" s="152"/>
      <c r="J17" s="105"/>
    </row>
    <row r="18" spans="1:10" ht="15.75" thickBot="1">
      <c r="A18" s="10"/>
      <c r="B18" s="17">
        <v>630</v>
      </c>
      <c r="C18" s="17">
        <v>63001</v>
      </c>
      <c r="D18" s="49" t="s">
        <v>8</v>
      </c>
      <c r="E18" s="50">
        <f>SUM(E17)</f>
        <v>11500</v>
      </c>
      <c r="F18" s="50">
        <f>SUM(F17)</f>
        <v>11500</v>
      </c>
      <c r="G18" s="50">
        <f>SUM(G17)</f>
        <v>0</v>
      </c>
      <c r="H18" s="153">
        <f>SUM(H17)</f>
        <v>0</v>
      </c>
      <c r="I18" s="168"/>
      <c r="J18" s="51"/>
    </row>
    <row r="19" spans="1:10" ht="15">
      <c r="A19" s="107"/>
      <c r="B19" s="20"/>
      <c r="C19" s="20"/>
      <c r="D19" s="52"/>
      <c r="E19" s="53"/>
      <c r="F19" s="53"/>
      <c r="G19" s="53"/>
      <c r="H19" s="181"/>
      <c r="I19" s="156"/>
      <c r="J19" s="113"/>
    </row>
    <row r="20" spans="1:10" ht="12.75">
      <c r="A20" s="9" t="s">
        <v>4</v>
      </c>
      <c r="B20" s="19">
        <v>700</v>
      </c>
      <c r="C20" s="19">
        <v>70005</v>
      </c>
      <c r="D20" s="109" t="s">
        <v>35</v>
      </c>
      <c r="E20" s="114">
        <v>8683</v>
      </c>
      <c r="F20" s="114">
        <v>15000</v>
      </c>
      <c r="G20" s="114">
        <v>8683</v>
      </c>
      <c r="H20" s="157">
        <v>6608.74</v>
      </c>
      <c r="I20" s="152">
        <f>SUM(H20/G20)*100</f>
        <v>76.111251871473</v>
      </c>
      <c r="J20" s="111"/>
    </row>
    <row r="21" spans="1:10" ht="13.5" thickBot="1">
      <c r="A21" s="9" t="s">
        <v>5</v>
      </c>
      <c r="B21" s="19">
        <v>700</v>
      </c>
      <c r="C21" s="19">
        <v>70005</v>
      </c>
      <c r="D21" s="224" t="s">
        <v>12</v>
      </c>
      <c r="E21" s="118">
        <v>80000</v>
      </c>
      <c r="F21" s="56">
        <v>20000</v>
      </c>
      <c r="G21" s="56">
        <v>80000</v>
      </c>
      <c r="H21" s="152">
        <v>76833.27</v>
      </c>
      <c r="I21" s="152">
        <f>SUM(H21/G21)*100</f>
        <v>96.0415875</v>
      </c>
      <c r="J21" s="57"/>
    </row>
    <row r="22" spans="1:10" ht="15.75" thickBot="1">
      <c r="A22" s="10"/>
      <c r="B22" s="17">
        <v>700</v>
      </c>
      <c r="C22" s="17">
        <v>70005</v>
      </c>
      <c r="D22" s="58" t="s">
        <v>8</v>
      </c>
      <c r="E22" s="59">
        <f>SUM(E20:E21)</f>
        <v>88683</v>
      </c>
      <c r="F22" s="59">
        <f>SUM(F20:F21)</f>
        <v>35000</v>
      </c>
      <c r="G22" s="59">
        <f>SUM(G20:G21)</f>
        <v>88683</v>
      </c>
      <c r="H22" s="217">
        <f>SUM(H20:H21)</f>
        <v>83442.01000000001</v>
      </c>
      <c r="I22" s="168">
        <f>SUM(H22/G22)*100</f>
        <v>94.09019767035397</v>
      </c>
      <c r="J22" s="60"/>
    </row>
    <row r="23" spans="1:10" s="3" customFormat="1" ht="15">
      <c r="A23" s="8"/>
      <c r="B23" s="18"/>
      <c r="C23" s="18"/>
      <c r="D23" s="61"/>
      <c r="E23" s="62"/>
      <c r="F23" s="63"/>
      <c r="G23" s="63"/>
      <c r="H23" s="222"/>
      <c r="I23" s="158"/>
      <c r="J23" s="64"/>
    </row>
    <row r="24" spans="1:10" s="3" customFormat="1" ht="12.75">
      <c r="A24" s="9" t="s">
        <v>4</v>
      </c>
      <c r="B24" s="19">
        <v>700</v>
      </c>
      <c r="C24" s="19">
        <v>70095</v>
      </c>
      <c r="D24" s="81" t="s">
        <v>22</v>
      </c>
      <c r="E24" s="48">
        <v>1381000</v>
      </c>
      <c r="F24" s="65">
        <v>310000</v>
      </c>
      <c r="G24" s="65">
        <v>0</v>
      </c>
      <c r="H24" s="152">
        <v>0</v>
      </c>
      <c r="I24" s="152"/>
      <c r="J24" s="66"/>
    </row>
    <row r="25" spans="1:10" s="3" customFormat="1" ht="12.75">
      <c r="A25" s="9" t="s">
        <v>5</v>
      </c>
      <c r="B25" s="19">
        <v>700</v>
      </c>
      <c r="C25" s="19">
        <v>70095</v>
      </c>
      <c r="D25" s="81" t="s">
        <v>10</v>
      </c>
      <c r="E25" s="48">
        <v>650000</v>
      </c>
      <c r="F25" s="65">
        <v>200000</v>
      </c>
      <c r="G25" s="65">
        <v>200000</v>
      </c>
      <c r="H25" s="152">
        <v>199174.97</v>
      </c>
      <c r="I25" s="152">
        <f>SUM(H25/G25)*100</f>
        <v>99.587485</v>
      </c>
      <c r="J25" s="66"/>
    </row>
    <row r="26" spans="1:10" ht="12.75">
      <c r="A26" s="12" t="s">
        <v>6</v>
      </c>
      <c r="B26" s="137">
        <v>700</v>
      </c>
      <c r="C26" s="137">
        <v>70095</v>
      </c>
      <c r="D26" s="225" t="s">
        <v>29</v>
      </c>
      <c r="E26" s="138">
        <v>40000</v>
      </c>
      <c r="F26" s="139">
        <v>40000</v>
      </c>
      <c r="G26" s="139">
        <v>40000</v>
      </c>
      <c r="H26" s="167">
        <v>40000</v>
      </c>
      <c r="I26" s="152">
        <f>SUM(H26/G26)*100</f>
        <v>100</v>
      </c>
      <c r="J26" s="140"/>
    </row>
    <row r="27" spans="1:10" ht="12.75">
      <c r="A27" s="141" t="s">
        <v>7</v>
      </c>
      <c r="B27" s="137">
        <v>700</v>
      </c>
      <c r="C27" s="137">
        <v>70095</v>
      </c>
      <c r="D27" s="226" t="s">
        <v>49</v>
      </c>
      <c r="E27" s="138">
        <v>61000</v>
      </c>
      <c r="F27" s="139">
        <v>0</v>
      </c>
      <c r="G27" s="139">
        <v>61000</v>
      </c>
      <c r="H27" s="167">
        <v>60496.86</v>
      </c>
      <c r="I27" s="167">
        <f>SUM(H27/G27)*100</f>
        <v>99.17518032786884</v>
      </c>
      <c r="J27" s="140"/>
    </row>
    <row r="28" spans="1:10" ht="12.75">
      <c r="A28" s="9" t="s">
        <v>16</v>
      </c>
      <c r="B28" s="19">
        <v>700</v>
      </c>
      <c r="C28" s="19">
        <v>70095</v>
      </c>
      <c r="D28" s="81" t="s">
        <v>61</v>
      </c>
      <c r="E28" s="6">
        <v>40000</v>
      </c>
      <c r="F28" s="65">
        <v>0</v>
      </c>
      <c r="G28" s="65">
        <v>40000</v>
      </c>
      <c r="H28" s="152">
        <v>0</v>
      </c>
      <c r="I28" s="152"/>
      <c r="J28" s="194"/>
    </row>
    <row r="29" spans="1:10" ht="13.5" thickBot="1">
      <c r="A29" s="9" t="s">
        <v>24</v>
      </c>
      <c r="B29" s="29">
        <v>700</v>
      </c>
      <c r="C29" s="29">
        <v>70095</v>
      </c>
      <c r="D29" s="227" t="s">
        <v>62</v>
      </c>
      <c r="E29" s="119">
        <v>47000</v>
      </c>
      <c r="F29" s="195">
        <v>0</v>
      </c>
      <c r="G29" s="195">
        <v>47000</v>
      </c>
      <c r="H29" s="196">
        <v>47000</v>
      </c>
      <c r="I29" s="196"/>
      <c r="J29" s="197"/>
    </row>
    <row r="30" spans="1:10" ht="15.75" thickBot="1">
      <c r="A30" s="189"/>
      <c r="B30" s="190">
        <v>700</v>
      </c>
      <c r="C30" s="190">
        <v>70095</v>
      </c>
      <c r="D30" s="191" t="s">
        <v>8</v>
      </c>
      <c r="E30" s="192">
        <f>SUM(E24:E29)</f>
        <v>2219000</v>
      </c>
      <c r="F30" s="192">
        <f>SUM(F24:F29)</f>
        <v>550000</v>
      </c>
      <c r="G30" s="192">
        <f>SUM(G24:G29)</f>
        <v>388000</v>
      </c>
      <c r="H30" s="223">
        <f>SUM(H24:H29)</f>
        <v>346671.83</v>
      </c>
      <c r="I30" s="193">
        <f>SUM(H30/G30)*100</f>
        <v>89.34840979381443</v>
      </c>
      <c r="J30" s="241"/>
    </row>
    <row r="31" spans="1:10" ht="15">
      <c r="A31" s="8"/>
      <c r="B31" s="28"/>
      <c r="C31" s="28"/>
      <c r="D31" s="104"/>
      <c r="E31" s="78"/>
      <c r="F31" s="78"/>
      <c r="G31" s="78"/>
      <c r="H31" s="183"/>
      <c r="I31" s="162"/>
      <c r="J31" s="116"/>
    </row>
    <row r="32" spans="1:10" ht="14.25">
      <c r="A32" s="144" t="s">
        <v>4</v>
      </c>
      <c r="B32" s="21">
        <v>710</v>
      </c>
      <c r="C32" s="21">
        <v>71035</v>
      </c>
      <c r="D32" s="94" t="s">
        <v>46</v>
      </c>
      <c r="E32" s="145">
        <v>14000</v>
      </c>
      <c r="F32" s="145">
        <v>0</v>
      </c>
      <c r="G32" s="145">
        <v>14000</v>
      </c>
      <c r="H32" s="160">
        <v>13952.81</v>
      </c>
      <c r="I32" s="152">
        <f>SUM(H32/G32)*100</f>
        <v>99.66292857142857</v>
      </c>
      <c r="J32" s="136"/>
    </row>
    <row r="33" spans="1:10" ht="14.25">
      <c r="A33" s="134" t="s">
        <v>5</v>
      </c>
      <c r="B33" s="23">
        <v>710</v>
      </c>
      <c r="C33" s="23">
        <v>71035</v>
      </c>
      <c r="D33" s="228" t="s">
        <v>47</v>
      </c>
      <c r="E33" s="135">
        <v>65500</v>
      </c>
      <c r="F33" s="135">
        <v>0</v>
      </c>
      <c r="G33" s="135">
        <v>65500</v>
      </c>
      <c r="H33" s="165">
        <v>65398.1</v>
      </c>
      <c r="I33" s="152">
        <f>SUM(H33/G33)*100</f>
        <v>99.84442748091602</v>
      </c>
      <c r="J33" s="136"/>
    </row>
    <row r="34" spans="1:10" ht="27.75" customHeight="1" thickBot="1">
      <c r="A34" s="9" t="s">
        <v>6</v>
      </c>
      <c r="B34" s="19">
        <v>710</v>
      </c>
      <c r="C34" s="19">
        <v>71035</v>
      </c>
      <c r="D34" s="54" t="s">
        <v>71</v>
      </c>
      <c r="E34" s="6">
        <f>922460-94500</f>
        <v>827960</v>
      </c>
      <c r="F34" s="56">
        <f>200000</f>
        <v>200000</v>
      </c>
      <c r="G34" s="56">
        <v>0</v>
      </c>
      <c r="H34" s="216">
        <v>0</v>
      </c>
      <c r="I34" s="152"/>
      <c r="J34" s="67"/>
    </row>
    <row r="35" spans="1:10" ht="15.75" thickBot="1">
      <c r="A35" s="10"/>
      <c r="B35" s="17">
        <v>710</v>
      </c>
      <c r="C35" s="17">
        <v>71035</v>
      </c>
      <c r="D35" s="49" t="s">
        <v>8</v>
      </c>
      <c r="E35" s="59">
        <f>SUM(E32:E34)</f>
        <v>907460</v>
      </c>
      <c r="F35" s="59">
        <f>SUM(F32:F34)</f>
        <v>200000</v>
      </c>
      <c r="G35" s="59">
        <f>SUM(G32:G34)</f>
        <v>79500</v>
      </c>
      <c r="H35" s="217">
        <f>SUM(H32:H34)</f>
        <v>79350.91</v>
      </c>
      <c r="I35" s="168">
        <f>SUM(H35/G35)*100</f>
        <v>99.81246540880504</v>
      </c>
      <c r="J35" s="68"/>
    </row>
    <row r="36" spans="1:10" ht="15">
      <c r="A36" s="8"/>
      <c r="B36" s="28"/>
      <c r="C36" s="28"/>
      <c r="D36" s="104"/>
      <c r="E36" s="78"/>
      <c r="F36" s="78"/>
      <c r="G36" s="78"/>
      <c r="H36" s="185"/>
      <c r="I36" s="161"/>
      <c r="J36" s="115"/>
    </row>
    <row r="37" spans="1:10" ht="12.75">
      <c r="A37" s="9" t="s">
        <v>4</v>
      </c>
      <c r="B37" s="19">
        <v>750</v>
      </c>
      <c r="C37" s="19">
        <v>75023</v>
      </c>
      <c r="D37" s="54" t="s">
        <v>17</v>
      </c>
      <c r="E37" s="6">
        <v>59261</v>
      </c>
      <c r="F37" s="56">
        <v>75000</v>
      </c>
      <c r="G37" s="56">
        <v>66947</v>
      </c>
      <c r="H37" s="167">
        <v>61890</v>
      </c>
      <c r="I37" s="152">
        <f>SUM(H37/G37)*100</f>
        <v>92.4462634621417</v>
      </c>
      <c r="J37" s="71"/>
    </row>
    <row r="38" spans="1:10" ht="13.5" thickBot="1">
      <c r="A38" s="12" t="s">
        <v>5</v>
      </c>
      <c r="B38" s="23">
        <v>750</v>
      </c>
      <c r="C38" s="29">
        <v>75023</v>
      </c>
      <c r="D38" s="122" t="s">
        <v>19</v>
      </c>
      <c r="E38" s="119">
        <v>112314</v>
      </c>
      <c r="F38" s="70">
        <v>120000</v>
      </c>
      <c r="G38" s="70">
        <v>112314</v>
      </c>
      <c r="H38" s="218">
        <v>15250</v>
      </c>
      <c r="I38" s="152">
        <f>SUM(H38/G38)*100</f>
        <v>13.578004523033638</v>
      </c>
      <c r="J38" s="69"/>
    </row>
    <row r="39" spans="1:10" ht="13.5" thickBot="1">
      <c r="A39" s="11"/>
      <c r="B39" s="17">
        <v>750</v>
      </c>
      <c r="C39" s="17">
        <v>75023</v>
      </c>
      <c r="D39" s="58" t="s">
        <v>8</v>
      </c>
      <c r="E39" s="59">
        <f>SUM(E37:E38)</f>
        <v>171575</v>
      </c>
      <c r="F39" s="59">
        <f>SUM(F37:F38)</f>
        <v>195000</v>
      </c>
      <c r="G39" s="59">
        <f>SUM(G37:G38)</f>
        <v>179261</v>
      </c>
      <c r="H39" s="153">
        <f>SUM(H37:H38)</f>
        <v>77140</v>
      </c>
      <c r="I39" s="168">
        <f>SUM(H39/G39)*100</f>
        <v>43.03222675316996</v>
      </c>
      <c r="J39" s="59"/>
    </row>
    <row r="40" spans="1:10" ht="14.25" customHeight="1">
      <c r="A40" s="30"/>
      <c r="B40" s="28"/>
      <c r="C40" s="28"/>
      <c r="D40" s="104"/>
      <c r="E40" s="78"/>
      <c r="F40" s="78"/>
      <c r="G40" s="78"/>
      <c r="H40" s="183"/>
      <c r="I40" s="162"/>
      <c r="J40" s="78"/>
    </row>
    <row r="41" spans="1:10" ht="14.25" customHeight="1" thickBot="1">
      <c r="A41" s="12" t="s">
        <v>4</v>
      </c>
      <c r="B41" s="23">
        <v>754</v>
      </c>
      <c r="C41" s="23">
        <v>75416</v>
      </c>
      <c r="D41" s="72" t="s">
        <v>23</v>
      </c>
      <c r="E41" s="120">
        <v>548000</v>
      </c>
      <c r="F41" s="74">
        <f>300000-83420</f>
        <v>216580</v>
      </c>
      <c r="G41" s="74">
        <f>300000-83420</f>
        <v>216580</v>
      </c>
      <c r="H41" s="215">
        <v>179963.93</v>
      </c>
      <c r="I41" s="152">
        <f aca="true" t="shared" si="1" ref="I41:I48">SUM(H41/G41)*100</f>
        <v>83.09351278973128</v>
      </c>
      <c r="J41" s="75"/>
    </row>
    <row r="42" spans="1:10" ht="13.5" thickBot="1">
      <c r="A42" s="11"/>
      <c r="B42" s="17">
        <v>754</v>
      </c>
      <c r="C42" s="17">
        <v>75416</v>
      </c>
      <c r="D42" s="58" t="s">
        <v>8</v>
      </c>
      <c r="E42" s="59">
        <f>SUM(E41:E41)</f>
        <v>548000</v>
      </c>
      <c r="F42" s="59">
        <f>SUM(F41:F41)</f>
        <v>216580</v>
      </c>
      <c r="G42" s="59">
        <f>SUM(G41:G41)</f>
        <v>216580</v>
      </c>
      <c r="H42" s="153">
        <f>SUM(H41)</f>
        <v>179963.93</v>
      </c>
      <c r="I42" s="168">
        <f t="shared" si="1"/>
        <v>83.09351278973128</v>
      </c>
      <c r="J42" s="59"/>
    </row>
    <row r="43" spans="1:10" ht="12.75">
      <c r="A43" s="41"/>
      <c r="B43" s="39"/>
      <c r="C43" s="39"/>
      <c r="D43" s="147"/>
      <c r="E43" s="75"/>
      <c r="F43" s="75"/>
      <c r="G43" s="75"/>
      <c r="H43" s="181"/>
      <c r="I43" s="198"/>
      <c r="J43" s="75"/>
    </row>
    <row r="44" spans="1:10" ht="15">
      <c r="A44" s="9" t="s">
        <v>4</v>
      </c>
      <c r="B44" s="19">
        <v>801</v>
      </c>
      <c r="C44" s="19">
        <v>80101</v>
      </c>
      <c r="D44" s="81" t="s">
        <v>37</v>
      </c>
      <c r="E44" s="6">
        <v>5800000</v>
      </c>
      <c r="F44" s="83">
        <v>1000000</v>
      </c>
      <c r="G44" s="83">
        <v>0</v>
      </c>
      <c r="H44" s="152">
        <v>0</v>
      </c>
      <c r="I44" s="152"/>
      <c r="J44" s="80"/>
    </row>
    <row r="45" spans="1:10" ht="15">
      <c r="A45" s="9" t="s">
        <v>5</v>
      </c>
      <c r="B45" s="19">
        <v>801</v>
      </c>
      <c r="C45" s="19">
        <v>80101</v>
      </c>
      <c r="D45" s="85" t="s">
        <v>20</v>
      </c>
      <c r="E45" s="6">
        <f>180000+192379+34000</f>
        <v>406379</v>
      </c>
      <c r="F45" s="83">
        <f>255000+55000</f>
        <v>310000</v>
      </c>
      <c r="G45" s="83">
        <f>255000+55000</f>
        <v>310000</v>
      </c>
      <c r="H45" s="152">
        <v>299416.27</v>
      </c>
      <c r="I45" s="152">
        <f t="shared" si="1"/>
        <v>96.5858935483871</v>
      </c>
      <c r="J45" s="80"/>
    </row>
    <row r="46" spans="1:10" ht="15">
      <c r="A46" s="141" t="s">
        <v>6</v>
      </c>
      <c r="B46" s="23">
        <v>801</v>
      </c>
      <c r="C46" s="23">
        <v>80101</v>
      </c>
      <c r="D46" s="235" t="s">
        <v>70</v>
      </c>
      <c r="E46" s="120">
        <v>79500</v>
      </c>
      <c r="F46" s="84">
        <v>49000</v>
      </c>
      <c r="G46" s="84">
        <v>42000</v>
      </c>
      <c r="H46" s="215">
        <v>13268.07</v>
      </c>
      <c r="I46" s="152">
        <f t="shared" si="1"/>
        <v>31.59064285714286</v>
      </c>
      <c r="J46" s="98"/>
    </row>
    <row r="47" spans="1:10" ht="15.75" thickBot="1">
      <c r="A47" s="37" t="s">
        <v>7</v>
      </c>
      <c r="B47" s="29">
        <v>801</v>
      </c>
      <c r="C47" s="29">
        <v>80101</v>
      </c>
      <c r="D47" s="229" t="s">
        <v>48</v>
      </c>
      <c r="E47" s="119">
        <v>415</v>
      </c>
      <c r="F47" s="142">
        <v>0</v>
      </c>
      <c r="G47" s="142">
        <v>415</v>
      </c>
      <c r="H47" s="196">
        <v>414.8</v>
      </c>
      <c r="I47" s="152">
        <f t="shared" si="1"/>
        <v>99.95180722891567</v>
      </c>
      <c r="J47" s="86"/>
    </row>
    <row r="48" spans="1:10" ht="13.5" thickBot="1">
      <c r="A48" s="11"/>
      <c r="B48" s="17">
        <v>801</v>
      </c>
      <c r="C48" s="17">
        <v>80101</v>
      </c>
      <c r="D48" s="58" t="s">
        <v>8</v>
      </c>
      <c r="E48" s="59">
        <f>SUM(E44:E47)</f>
        <v>6286294</v>
      </c>
      <c r="F48" s="59">
        <f>SUM(F44:F47)</f>
        <v>1359000</v>
      </c>
      <c r="G48" s="59">
        <f>SUM(G44:G47)</f>
        <v>352415</v>
      </c>
      <c r="H48" s="153">
        <f>SUM(H44:H47)</f>
        <v>313099.14</v>
      </c>
      <c r="I48" s="168">
        <f t="shared" si="1"/>
        <v>88.84387440943206</v>
      </c>
      <c r="J48" s="59"/>
    </row>
    <row r="49" spans="1:10" ht="9" customHeight="1">
      <c r="A49" s="30"/>
      <c r="B49" s="28"/>
      <c r="C49" s="28"/>
      <c r="D49" s="77"/>
      <c r="E49" s="78"/>
      <c r="F49" s="78"/>
      <c r="G49" s="78"/>
      <c r="H49" s="183"/>
      <c r="I49" s="162"/>
      <c r="J49" s="78"/>
    </row>
    <row r="50" spans="1:10" ht="15">
      <c r="A50" s="9" t="s">
        <v>4</v>
      </c>
      <c r="B50" s="19">
        <v>801</v>
      </c>
      <c r="C50" s="19">
        <v>80104</v>
      </c>
      <c r="D50" s="148" t="s">
        <v>21</v>
      </c>
      <c r="E50" s="6">
        <f>100000+175000</f>
        <v>275000</v>
      </c>
      <c r="F50" s="83">
        <v>185000</v>
      </c>
      <c r="G50" s="48">
        <v>185000</v>
      </c>
      <c r="H50" s="152">
        <v>179394.85</v>
      </c>
      <c r="I50" s="152">
        <f aca="true" t="shared" si="2" ref="I50:I57">SUM(H50/G50)*100</f>
        <v>96.9701891891892</v>
      </c>
      <c r="J50" s="80"/>
    </row>
    <row r="51" spans="1:10" ht="15">
      <c r="A51" s="9" t="s">
        <v>5</v>
      </c>
      <c r="B51" s="19">
        <v>801</v>
      </c>
      <c r="C51" s="19">
        <v>80104</v>
      </c>
      <c r="D51" s="148" t="s">
        <v>31</v>
      </c>
      <c r="E51" s="6">
        <f>8000+14500</f>
        <v>22500</v>
      </c>
      <c r="F51" s="83">
        <f>8000</f>
        <v>8000</v>
      </c>
      <c r="G51" s="48">
        <f>8000+14500</f>
        <v>22500</v>
      </c>
      <c r="H51" s="152">
        <v>21999.04</v>
      </c>
      <c r="I51" s="152">
        <f t="shared" si="2"/>
        <v>97.7735111111111</v>
      </c>
      <c r="J51" s="80"/>
    </row>
    <row r="52" spans="1:10" ht="12.75">
      <c r="A52" s="9" t="s">
        <v>6</v>
      </c>
      <c r="B52" s="19">
        <v>801</v>
      </c>
      <c r="C52" s="19">
        <v>80104</v>
      </c>
      <c r="D52" s="236" t="s">
        <v>63</v>
      </c>
      <c r="E52" s="6">
        <v>2993500</v>
      </c>
      <c r="F52" s="83">
        <v>1175000</v>
      </c>
      <c r="G52" s="48">
        <v>392900</v>
      </c>
      <c r="H52" s="152">
        <v>199667.76</v>
      </c>
      <c r="I52" s="152">
        <f t="shared" si="2"/>
        <v>50.81897683889031</v>
      </c>
      <c r="J52" s="143"/>
    </row>
    <row r="53" spans="1:10" ht="12.75">
      <c r="A53" s="12" t="s">
        <v>7</v>
      </c>
      <c r="B53" s="23">
        <v>801</v>
      </c>
      <c r="C53" s="23">
        <v>80104</v>
      </c>
      <c r="D53" s="237" t="s">
        <v>50</v>
      </c>
      <c r="E53" s="120">
        <v>25000</v>
      </c>
      <c r="F53" s="84">
        <v>0</v>
      </c>
      <c r="G53" s="177">
        <v>25000</v>
      </c>
      <c r="H53" s="215">
        <v>25000</v>
      </c>
      <c r="I53" s="152">
        <f t="shared" si="2"/>
        <v>100</v>
      </c>
      <c r="J53" s="143"/>
    </row>
    <row r="54" spans="1:10" ht="30.75" customHeight="1">
      <c r="A54" s="9" t="s">
        <v>16</v>
      </c>
      <c r="B54" s="19">
        <v>801</v>
      </c>
      <c r="C54" s="19">
        <v>80104</v>
      </c>
      <c r="D54" s="54" t="s">
        <v>51</v>
      </c>
      <c r="E54" s="6">
        <v>6000</v>
      </c>
      <c r="F54" s="83">
        <v>0</v>
      </c>
      <c r="G54" s="48">
        <v>6000</v>
      </c>
      <c r="H54" s="152">
        <v>6000</v>
      </c>
      <c r="I54" s="152">
        <f t="shared" si="2"/>
        <v>100</v>
      </c>
      <c r="J54" s="123"/>
    </row>
    <row r="55" spans="1:10" ht="21.75" customHeight="1">
      <c r="A55" s="9" t="s">
        <v>24</v>
      </c>
      <c r="B55" s="19">
        <v>801</v>
      </c>
      <c r="C55" s="19">
        <v>80104</v>
      </c>
      <c r="D55" s="148" t="s">
        <v>64</v>
      </c>
      <c r="E55" s="6">
        <v>8000</v>
      </c>
      <c r="F55" s="83">
        <v>0</v>
      </c>
      <c r="G55" s="48">
        <v>8000</v>
      </c>
      <c r="H55" s="152">
        <v>7525</v>
      </c>
      <c r="I55" s="188">
        <f t="shared" si="2"/>
        <v>94.0625</v>
      </c>
      <c r="J55" s="123"/>
    </row>
    <row r="56" spans="1:10" ht="24.75" customHeight="1" thickBot="1">
      <c r="A56" s="242" t="s">
        <v>59</v>
      </c>
      <c r="B56" s="22">
        <v>801</v>
      </c>
      <c r="C56" s="22">
        <v>80104</v>
      </c>
      <c r="D56" s="238" t="s">
        <v>65</v>
      </c>
      <c r="E56" s="199">
        <v>4300</v>
      </c>
      <c r="F56" s="88">
        <v>0</v>
      </c>
      <c r="G56" s="106">
        <v>4300</v>
      </c>
      <c r="H56" s="196">
        <v>4268.78</v>
      </c>
      <c r="I56" s="187">
        <f t="shared" si="2"/>
        <v>99.27395348837209</v>
      </c>
      <c r="J56" s="200"/>
    </row>
    <row r="57" spans="1:10" ht="15.75" thickBot="1">
      <c r="A57" s="243"/>
      <c r="B57" s="17">
        <v>801</v>
      </c>
      <c r="C57" s="17">
        <v>80104</v>
      </c>
      <c r="D57" s="58" t="s">
        <v>8</v>
      </c>
      <c r="E57" s="59">
        <f>SUM(E50:E56)</f>
        <v>3334300</v>
      </c>
      <c r="F57" s="59">
        <f>SUM(F50:F56)</f>
        <v>1368000</v>
      </c>
      <c r="G57" s="59">
        <f>SUM(G50:G56)</f>
        <v>643700</v>
      </c>
      <c r="H57" s="153">
        <f>SUM(H50:H56)</f>
        <v>443855.43000000005</v>
      </c>
      <c r="I57" s="168">
        <f t="shared" si="2"/>
        <v>68.95377194345193</v>
      </c>
      <c r="J57" s="59"/>
    </row>
    <row r="58" spans="1:10" ht="9" customHeight="1">
      <c r="A58" s="107"/>
      <c r="B58" s="39"/>
      <c r="C58" s="39"/>
      <c r="D58" s="90"/>
      <c r="E58" s="108"/>
      <c r="F58" s="91"/>
      <c r="G58" s="91"/>
      <c r="H58" s="186"/>
      <c r="I58" s="159"/>
      <c r="J58" s="91"/>
    </row>
    <row r="59" spans="1:10" ht="12.75">
      <c r="A59" s="9" t="s">
        <v>4</v>
      </c>
      <c r="B59" s="19">
        <v>801</v>
      </c>
      <c r="C59" s="19">
        <v>80110</v>
      </c>
      <c r="D59" s="239" t="s">
        <v>66</v>
      </c>
      <c r="E59" s="111">
        <v>6750000</v>
      </c>
      <c r="F59" s="110">
        <v>1048000</v>
      </c>
      <c r="G59" s="111">
        <v>650000</v>
      </c>
      <c r="H59" s="165">
        <v>17.5</v>
      </c>
      <c r="I59" s="152">
        <f>SUM(H59/G59)*100</f>
        <v>0.002692307692307692</v>
      </c>
      <c r="J59" s="123"/>
    </row>
    <row r="60" spans="1:10" ht="12.75">
      <c r="A60" s="9" t="s">
        <v>5</v>
      </c>
      <c r="B60" s="19">
        <v>801</v>
      </c>
      <c r="C60" s="19">
        <v>80110</v>
      </c>
      <c r="D60" s="239" t="s">
        <v>30</v>
      </c>
      <c r="E60" s="111">
        <v>81000</v>
      </c>
      <c r="F60" s="110">
        <v>49000</v>
      </c>
      <c r="G60" s="111">
        <v>10500</v>
      </c>
      <c r="H60" s="165">
        <v>9000</v>
      </c>
      <c r="I60" s="152">
        <f>SUM(H60/G60)*100</f>
        <v>85.71428571428571</v>
      </c>
      <c r="J60" s="99"/>
    </row>
    <row r="61" spans="1:10" ht="32.25" customHeight="1" thickBot="1">
      <c r="A61" s="9" t="s">
        <v>6</v>
      </c>
      <c r="B61" s="19">
        <v>801</v>
      </c>
      <c r="C61" s="19">
        <v>80110</v>
      </c>
      <c r="D61" s="109" t="s">
        <v>32</v>
      </c>
      <c r="E61" s="111">
        <v>625000</v>
      </c>
      <c r="F61" s="110">
        <f>560000</f>
        <v>560000</v>
      </c>
      <c r="G61" s="111">
        <v>625000</v>
      </c>
      <c r="H61" s="165">
        <v>624503.88</v>
      </c>
      <c r="I61" s="152">
        <f>SUM(H61/G61)*100</f>
        <v>99.92062080000001</v>
      </c>
      <c r="J61" s="123" t="s">
        <v>75</v>
      </c>
    </row>
    <row r="62" spans="1:10" ht="15.75" thickBot="1">
      <c r="A62" s="243"/>
      <c r="B62" s="17">
        <v>801</v>
      </c>
      <c r="C62" s="17">
        <v>80110</v>
      </c>
      <c r="D62" s="58" t="s">
        <v>8</v>
      </c>
      <c r="E62" s="59">
        <f>SUM(E59:E61)</f>
        <v>7456000</v>
      </c>
      <c r="F62" s="59">
        <f>SUM(F59:F61)</f>
        <v>1657000</v>
      </c>
      <c r="G62" s="204">
        <f>SUM(G59:G61)</f>
        <v>1285500</v>
      </c>
      <c r="H62" s="153">
        <f>SUM(H59:H61)</f>
        <v>633521.38</v>
      </c>
      <c r="I62" s="168">
        <f>SUM(H62/G62)*100</f>
        <v>49.28209879424348</v>
      </c>
      <c r="J62" s="76"/>
    </row>
    <row r="63" spans="1:10" ht="30.75" customHeight="1" hidden="1">
      <c r="A63" s="9"/>
      <c r="B63" s="19"/>
      <c r="C63" s="19"/>
      <c r="D63" s="81"/>
      <c r="E63" s="82"/>
      <c r="F63" s="83"/>
      <c r="G63" s="201"/>
      <c r="H63" s="179"/>
      <c r="I63" s="163"/>
      <c r="J63" s="80"/>
    </row>
    <row r="64" spans="1:10" ht="9.75" customHeight="1">
      <c r="A64" s="9"/>
      <c r="B64" s="19"/>
      <c r="C64" s="19"/>
      <c r="D64" s="81"/>
      <c r="E64" s="82"/>
      <c r="F64" s="83"/>
      <c r="G64" s="201"/>
      <c r="H64" s="179"/>
      <c r="I64" s="163"/>
      <c r="J64" s="80"/>
    </row>
    <row r="65" spans="1:10" ht="15.75" thickBot="1">
      <c r="A65" s="12" t="s">
        <v>4</v>
      </c>
      <c r="B65" s="22">
        <v>852</v>
      </c>
      <c r="C65" s="22">
        <v>85202</v>
      </c>
      <c r="D65" s="221" t="s">
        <v>33</v>
      </c>
      <c r="E65" s="87">
        <v>7200</v>
      </c>
      <c r="F65" s="88">
        <v>7200</v>
      </c>
      <c r="G65" s="150">
        <v>7200</v>
      </c>
      <c r="H65" s="220">
        <v>7200</v>
      </c>
      <c r="I65" s="152">
        <f>SUM(H65/G65)*100</f>
        <v>100</v>
      </c>
      <c r="J65" s="89"/>
    </row>
    <row r="66" spans="1:10" ht="13.5" thickBot="1">
      <c r="A66" s="11"/>
      <c r="B66" s="17">
        <v>852</v>
      </c>
      <c r="C66" s="17">
        <v>85202</v>
      </c>
      <c r="D66" s="58" t="s">
        <v>8</v>
      </c>
      <c r="E66" s="59">
        <f>SUM(E65)</f>
        <v>7200</v>
      </c>
      <c r="F66" s="59">
        <f>SUM(F65)</f>
        <v>7200</v>
      </c>
      <c r="G66" s="204">
        <f>SUM(G65)</f>
        <v>7200</v>
      </c>
      <c r="H66" s="153">
        <f>SUM(H65)</f>
        <v>7200</v>
      </c>
      <c r="I66" s="168">
        <f>SUM(H66/G66)*100</f>
        <v>100</v>
      </c>
      <c r="J66" s="76"/>
    </row>
    <row r="67" spans="1:10" ht="11.25" customHeight="1">
      <c r="A67" s="41"/>
      <c r="B67" s="39"/>
      <c r="C67" s="39"/>
      <c r="D67" s="90"/>
      <c r="E67" s="91"/>
      <c r="F67" s="91"/>
      <c r="G67" s="202"/>
      <c r="H67" s="186"/>
      <c r="I67" s="159"/>
      <c r="J67" s="91"/>
    </row>
    <row r="68" spans="1:10" ht="13.5" thickBot="1">
      <c r="A68" s="37" t="s">
        <v>4</v>
      </c>
      <c r="B68" s="29">
        <v>852</v>
      </c>
      <c r="C68" s="29">
        <v>85219</v>
      </c>
      <c r="D68" s="229" t="s">
        <v>14</v>
      </c>
      <c r="E68" s="119">
        <v>22240</v>
      </c>
      <c r="F68" s="230">
        <v>22240</v>
      </c>
      <c r="G68" s="230">
        <v>22240</v>
      </c>
      <c r="H68" s="231">
        <v>20850</v>
      </c>
      <c r="I68" s="232">
        <f>SUM(H68/G68)*100</f>
        <v>93.75</v>
      </c>
      <c r="J68" s="92"/>
    </row>
    <row r="69" spans="1:10" ht="13.5" thickBot="1">
      <c r="A69" s="11"/>
      <c r="B69" s="17">
        <v>852</v>
      </c>
      <c r="C69" s="17">
        <v>85219</v>
      </c>
      <c r="D69" s="58" t="s">
        <v>8</v>
      </c>
      <c r="E69" s="59">
        <f>SUM(E68)</f>
        <v>22240</v>
      </c>
      <c r="F69" s="59">
        <f>SUM(F68)</f>
        <v>22240</v>
      </c>
      <c r="G69" s="59">
        <f>SUM(G68)</f>
        <v>22240</v>
      </c>
      <c r="H69" s="233">
        <f>SUM(H68)</f>
        <v>20850</v>
      </c>
      <c r="I69" s="234">
        <f>SUM(H69/G69)*100</f>
        <v>93.75</v>
      </c>
      <c r="J69" s="76"/>
    </row>
    <row r="70" spans="1:10" ht="9" customHeight="1">
      <c r="A70" s="8"/>
      <c r="B70" s="18"/>
      <c r="C70" s="18"/>
      <c r="D70" s="61"/>
      <c r="E70" s="62"/>
      <c r="F70" s="63"/>
      <c r="G70" s="203"/>
      <c r="H70" s="182"/>
      <c r="I70" s="158"/>
      <c r="J70" s="93"/>
    </row>
    <row r="71" spans="1:10" ht="9" customHeight="1">
      <c r="A71" s="206"/>
      <c r="B71" s="207"/>
      <c r="C71" s="207"/>
      <c r="D71" s="244"/>
      <c r="E71" s="208"/>
      <c r="F71" s="209"/>
      <c r="G71" s="210"/>
      <c r="H71" s="211"/>
      <c r="I71" s="212"/>
      <c r="J71" s="133"/>
    </row>
    <row r="72" spans="1:10" ht="26.25" thickBot="1">
      <c r="A72" s="37" t="s">
        <v>4</v>
      </c>
      <c r="B72" s="29">
        <v>853</v>
      </c>
      <c r="C72" s="29">
        <v>85395</v>
      </c>
      <c r="D72" s="240" t="s">
        <v>67</v>
      </c>
      <c r="E72" s="119">
        <v>3899</v>
      </c>
      <c r="F72" s="230">
        <v>0</v>
      </c>
      <c r="G72" s="230">
        <v>3899</v>
      </c>
      <c r="H72" s="231">
        <v>2995</v>
      </c>
      <c r="I72" s="152">
        <f>SUM(H72/G72)*100</f>
        <v>76.81456783790715</v>
      </c>
      <c r="J72" s="92"/>
    </row>
    <row r="73" spans="1:10" ht="13.5" thickBot="1">
      <c r="A73" s="11"/>
      <c r="B73" s="17">
        <v>853</v>
      </c>
      <c r="C73" s="17">
        <v>85395</v>
      </c>
      <c r="D73" s="58" t="s">
        <v>8</v>
      </c>
      <c r="E73" s="59">
        <f>SUM(E72)</f>
        <v>3899</v>
      </c>
      <c r="F73" s="59">
        <f>SUM(F72)</f>
        <v>0</v>
      </c>
      <c r="G73" s="59">
        <f>SUM(G72)</f>
        <v>3899</v>
      </c>
      <c r="H73" s="233">
        <f>SUM(H72)</f>
        <v>2995</v>
      </c>
      <c r="I73" s="168">
        <f>SUM(H73/G73)*100</f>
        <v>76.81456783790715</v>
      </c>
      <c r="J73" s="76"/>
    </row>
    <row r="74" spans="1:10" ht="9" customHeight="1">
      <c r="A74" s="206"/>
      <c r="B74" s="207"/>
      <c r="C74" s="207"/>
      <c r="D74" s="244"/>
      <c r="E74" s="208"/>
      <c r="F74" s="209"/>
      <c r="G74" s="210"/>
      <c r="H74" s="211"/>
      <c r="I74" s="212"/>
      <c r="J74" s="133"/>
    </row>
    <row r="75" spans="1:10" ht="39">
      <c r="A75" s="172" t="s">
        <v>4</v>
      </c>
      <c r="B75" s="137">
        <v>900</v>
      </c>
      <c r="C75" s="137">
        <v>90004</v>
      </c>
      <c r="D75" s="245" t="s">
        <v>42</v>
      </c>
      <c r="E75" s="138">
        <v>2248000</v>
      </c>
      <c r="F75" s="174">
        <v>191195</v>
      </c>
      <c r="G75" s="213">
        <v>200000</v>
      </c>
      <c r="H75" s="167">
        <v>76329.25</v>
      </c>
      <c r="I75" s="167">
        <f>SUM(H75/G75)*100</f>
        <v>38.164625</v>
      </c>
      <c r="J75" s="123" t="s">
        <v>77</v>
      </c>
    </row>
    <row r="76" spans="1:10" ht="12.75">
      <c r="A76" s="246" t="s">
        <v>5</v>
      </c>
      <c r="B76" s="19">
        <v>900</v>
      </c>
      <c r="C76" s="19">
        <v>90004</v>
      </c>
      <c r="D76" s="247" t="s">
        <v>52</v>
      </c>
      <c r="E76" s="138">
        <v>5680</v>
      </c>
      <c r="F76" s="174">
        <v>0</v>
      </c>
      <c r="G76" s="213">
        <v>5680</v>
      </c>
      <c r="H76" s="167">
        <v>5679.1</v>
      </c>
      <c r="I76" s="152"/>
      <c r="J76" s="175"/>
    </row>
    <row r="77" spans="1:10" ht="12.75">
      <c r="A77" s="172" t="s">
        <v>6</v>
      </c>
      <c r="B77" s="137">
        <v>900</v>
      </c>
      <c r="C77" s="137">
        <v>90004</v>
      </c>
      <c r="D77" s="173" t="s">
        <v>68</v>
      </c>
      <c r="E77" s="138">
        <v>22560</v>
      </c>
      <c r="F77" s="174">
        <v>0</v>
      </c>
      <c r="G77" s="213">
        <v>22560</v>
      </c>
      <c r="H77" s="167">
        <v>22549.5</v>
      </c>
      <c r="I77" s="167"/>
      <c r="J77" s="175"/>
    </row>
    <row r="78" spans="1:10" ht="13.5" thickBot="1">
      <c r="A78" s="131" t="s">
        <v>7</v>
      </c>
      <c r="B78" s="29">
        <v>900</v>
      </c>
      <c r="C78" s="29">
        <v>90004</v>
      </c>
      <c r="D78" s="128" t="s">
        <v>56</v>
      </c>
      <c r="E78" s="119">
        <v>3631000</v>
      </c>
      <c r="F78" s="129">
        <v>8805</v>
      </c>
      <c r="G78" s="205">
        <v>0</v>
      </c>
      <c r="H78" s="196">
        <v>0</v>
      </c>
      <c r="I78" s="167">
        <v>0</v>
      </c>
      <c r="J78" s="130"/>
    </row>
    <row r="79" spans="1:10" ht="13.5" thickBot="1">
      <c r="A79" s="124"/>
      <c r="B79" s="125">
        <v>900</v>
      </c>
      <c r="C79" s="125">
        <v>90004</v>
      </c>
      <c r="D79" s="126" t="s">
        <v>8</v>
      </c>
      <c r="E79" s="127">
        <f>SUM(E75:E78)</f>
        <v>5907240</v>
      </c>
      <c r="F79" s="127">
        <f>SUM(F75:F78)</f>
        <v>200000</v>
      </c>
      <c r="G79" s="127">
        <f>SUM(G75:G78)</f>
        <v>228240</v>
      </c>
      <c r="H79" s="219">
        <f>SUM(H75:H78)</f>
        <v>104557.85</v>
      </c>
      <c r="I79" s="168">
        <f>SUM(H79/G79)*100</f>
        <v>45.81048457763758</v>
      </c>
      <c r="J79" s="127"/>
    </row>
    <row r="80" spans="1:10" ht="9" customHeight="1">
      <c r="A80" s="14"/>
      <c r="B80" s="24"/>
      <c r="C80" s="24"/>
      <c r="D80" s="94"/>
      <c r="E80" s="67"/>
      <c r="F80" s="67"/>
      <c r="G80" s="67"/>
      <c r="H80" s="184"/>
      <c r="I80" s="164"/>
      <c r="J80" s="67"/>
    </row>
    <row r="81" spans="1:10" ht="12.75" customHeight="1">
      <c r="A81" s="112" t="s">
        <v>4</v>
      </c>
      <c r="B81" s="15">
        <v>900</v>
      </c>
      <c r="C81" s="15">
        <v>90095</v>
      </c>
      <c r="D81" s="5" t="s">
        <v>43</v>
      </c>
      <c r="E81" s="6">
        <v>3396000</v>
      </c>
      <c r="F81" s="56">
        <v>580847</v>
      </c>
      <c r="G81" s="56">
        <v>580847</v>
      </c>
      <c r="H81" s="152">
        <v>580846.88</v>
      </c>
      <c r="I81" s="152">
        <f>SUM(H81/G81)*100</f>
        <v>99.9999793405148</v>
      </c>
      <c r="J81" s="57"/>
    </row>
    <row r="82" spans="1:10" ht="27" customHeight="1">
      <c r="A82" s="7" t="s">
        <v>5</v>
      </c>
      <c r="B82" s="15">
        <v>900</v>
      </c>
      <c r="C82" s="15">
        <v>90095</v>
      </c>
      <c r="D82" s="148" t="s">
        <v>44</v>
      </c>
      <c r="E82" s="6">
        <v>5485000</v>
      </c>
      <c r="F82" s="56">
        <v>0</v>
      </c>
      <c r="G82" s="56">
        <v>700000</v>
      </c>
      <c r="H82" s="152">
        <v>700000</v>
      </c>
      <c r="I82" s="152">
        <f>SUM(H82/G82)*100</f>
        <v>100</v>
      </c>
      <c r="J82" s="57"/>
    </row>
    <row r="83" spans="1:10" ht="12.75">
      <c r="A83" s="7" t="s">
        <v>6</v>
      </c>
      <c r="B83" s="15">
        <v>900</v>
      </c>
      <c r="C83" s="15">
        <v>90095</v>
      </c>
      <c r="D83" s="148" t="s">
        <v>34</v>
      </c>
      <c r="E83" s="6">
        <v>200000</v>
      </c>
      <c r="F83" s="56">
        <v>129890</v>
      </c>
      <c r="G83" s="56">
        <v>0</v>
      </c>
      <c r="H83" s="152">
        <v>0</v>
      </c>
      <c r="I83" s="152">
        <v>0</v>
      </c>
      <c r="J83" s="57"/>
    </row>
    <row r="84" spans="1:10" ht="29.25" customHeight="1" thickBot="1">
      <c r="A84" s="176" t="s">
        <v>7</v>
      </c>
      <c r="B84" s="43">
        <v>900</v>
      </c>
      <c r="C84" s="43">
        <v>90095</v>
      </c>
      <c r="D84" s="132" t="s">
        <v>69</v>
      </c>
      <c r="E84" s="120">
        <v>27709</v>
      </c>
      <c r="F84" s="74">
        <v>0</v>
      </c>
      <c r="G84" s="74">
        <v>27709</v>
      </c>
      <c r="H84" s="215">
        <v>27708.15</v>
      </c>
      <c r="I84" s="187"/>
      <c r="J84" s="73"/>
    </row>
    <row r="85" spans="1:10" ht="13.5" thickBot="1">
      <c r="A85" s="38"/>
      <c r="B85" s="17">
        <v>900</v>
      </c>
      <c r="C85" s="17">
        <v>90095</v>
      </c>
      <c r="D85" s="58" t="s">
        <v>8</v>
      </c>
      <c r="E85" s="59">
        <f>SUM(E81:E84)</f>
        <v>9108709</v>
      </c>
      <c r="F85" s="59">
        <f>SUM(F81:F84)</f>
        <v>710737</v>
      </c>
      <c r="G85" s="59">
        <f>SUM(G81:G84)</f>
        <v>1308556</v>
      </c>
      <c r="H85" s="217">
        <f>SUM(H81:H84)</f>
        <v>1308555.0299999998</v>
      </c>
      <c r="I85" s="168">
        <f>SUM(H85/G85)*100</f>
        <v>99.99992587248843</v>
      </c>
      <c r="J85" s="59"/>
    </row>
    <row r="86" spans="1:10" ht="9.75" customHeight="1">
      <c r="A86" s="146"/>
      <c r="B86" s="39"/>
      <c r="C86" s="39"/>
      <c r="D86" s="147"/>
      <c r="E86" s="91"/>
      <c r="F86" s="91"/>
      <c r="G86" s="91"/>
      <c r="H86" s="186"/>
      <c r="I86" s="159"/>
      <c r="J86" s="91"/>
    </row>
    <row r="87" spans="1:10" ht="30" customHeight="1">
      <c r="A87" s="14" t="s">
        <v>4</v>
      </c>
      <c r="B87" s="21">
        <v>926</v>
      </c>
      <c r="C87" s="21">
        <v>92601</v>
      </c>
      <c r="D87" s="121" t="s">
        <v>18</v>
      </c>
      <c r="E87" s="67">
        <v>31565999</v>
      </c>
      <c r="F87" s="95">
        <v>31500000</v>
      </c>
      <c r="G87" s="95">
        <v>31565999</v>
      </c>
      <c r="H87" s="216">
        <v>31463144.55</v>
      </c>
      <c r="I87" s="216">
        <f>SUM(H87/G87)*100</f>
        <v>99.67416063720968</v>
      </c>
      <c r="J87" s="260" t="s">
        <v>79</v>
      </c>
    </row>
    <row r="88" spans="1:10" ht="30" customHeight="1" thickBot="1">
      <c r="A88" s="45" t="s">
        <v>5</v>
      </c>
      <c r="B88" s="23">
        <v>926</v>
      </c>
      <c r="C88" s="23">
        <v>92601</v>
      </c>
      <c r="D88" s="97" t="s">
        <v>25</v>
      </c>
      <c r="E88" s="71">
        <v>2500000</v>
      </c>
      <c r="F88" s="55">
        <v>131000</v>
      </c>
      <c r="G88" s="55">
        <f>131000-92436+1</f>
        <v>38565</v>
      </c>
      <c r="H88" s="167">
        <v>38564.42</v>
      </c>
      <c r="I88" s="167">
        <f>SUM(H88/G88)*100</f>
        <v>99.99849604563722</v>
      </c>
      <c r="J88" s="98"/>
    </row>
    <row r="89" spans="1:10" ht="13.5" thickBot="1">
      <c r="A89" s="44"/>
      <c r="B89" s="17">
        <v>926</v>
      </c>
      <c r="C89" s="17">
        <v>92601</v>
      </c>
      <c r="D89" s="49" t="s">
        <v>13</v>
      </c>
      <c r="E89" s="59">
        <f>SUM(E87:E88)</f>
        <v>34065999</v>
      </c>
      <c r="F89" s="59">
        <f>SUM(F87:F88)</f>
        <v>31631000</v>
      </c>
      <c r="G89" s="59">
        <f>SUM(G87:G88)</f>
        <v>31604564</v>
      </c>
      <c r="H89" s="217">
        <f>SUM(H87:H88)</f>
        <v>31501708.970000003</v>
      </c>
      <c r="I89" s="168">
        <f>SUM(H89/G89)*100</f>
        <v>99.67455640267653</v>
      </c>
      <c r="J89" s="59"/>
    </row>
    <row r="90" spans="1:10" ht="9" customHeight="1">
      <c r="A90" s="13"/>
      <c r="B90" s="28"/>
      <c r="C90" s="28"/>
      <c r="D90" s="104"/>
      <c r="E90" s="78"/>
      <c r="F90" s="78"/>
      <c r="G90" s="78"/>
      <c r="H90" s="183"/>
      <c r="I90" s="162"/>
      <c r="J90" s="78"/>
    </row>
    <row r="91" spans="1:10" ht="15.75" thickBot="1">
      <c r="A91" s="45" t="s">
        <v>4</v>
      </c>
      <c r="B91" s="23">
        <v>926</v>
      </c>
      <c r="C91" s="23">
        <v>92695</v>
      </c>
      <c r="D91" s="132" t="s">
        <v>45</v>
      </c>
      <c r="E91" s="73">
        <v>6300</v>
      </c>
      <c r="F91" s="74">
        <v>0</v>
      </c>
      <c r="G91" s="74">
        <v>6300</v>
      </c>
      <c r="H91" s="215">
        <v>6095</v>
      </c>
      <c r="I91" s="167">
        <f>SUM(H91/G91)*100</f>
        <v>96.74603174603175</v>
      </c>
      <c r="J91" s="133"/>
    </row>
    <row r="92" spans="1:10" ht="13.5" thickBot="1">
      <c r="A92" s="44"/>
      <c r="B92" s="17">
        <v>926</v>
      </c>
      <c r="C92" s="17">
        <v>92695</v>
      </c>
      <c r="D92" s="49" t="s">
        <v>13</v>
      </c>
      <c r="E92" s="59">
        <f>SUM(E90:E91)</f>
        <v>6300</v>
      </c>
      <c r="F92" s="59">
        <f>SUM(F90:F91)</f>
        <v>0</v>
      </c>
      <c r="G92" s="59">
        <f>SUM(G90:G91)</f>
        <v>6300</v>
      </c>
      <c r="H92" s="217">
        <f>SUM(H91)</f>
        <v>6095</v>
      </c>
      <c r="I92" s="170">
        <f>SUM(H92/G92)*100</f>
        <v>96.74603174603175</v>
      </c>
      <c r="J92" s="59"/>
    </row>
    <row r="93" spans="1:10" ht="20.25" customHeight="1" thickBot="1" thickTop="1">
      <c r="A93" s="4" t="s">
        <v>9</v>
      </c>
      <c r="B93" s="40"/>
      <c r="C93" s="40"/>
      <c r="D93" s="100"/>
      <c r="E93" s="101">
        <f>SUM(E15,E18,E22,E30,E35,E39,E42,E48,E57,E62,E66,E69,E73,E79,E85,E89,E92)</f>
        <v>94258378</v>
      </c>
      <c r="F93" s="101">
        <f>SUM(F15,F18,F22,F30,F35,F39,F42,F48,F57,F62,F66,F69,F73,F79,F85,F89,F92)</f>
        <v>43371697</v>
      </c>
      <c r="G93" s="101">
        <f>SUM(G15,G18,G22,G30,G35,G39,G42,G48,G57,G62,G66,G69,G73,G79,G85,G89,G92)</f>
        <v>39318567</v>
      </c>
      <c r="H93" s="214">
        <f>SUM(H15,H18,H22,H30,H35,H39,H42,H48,H57,H62,H66,H69,H73,H79,H85,H89,H92)</f>
        <v>37739881.67</v>
      </c>
      <c r="I93" s="171">
        <f>SUM(H93/G93)*100</f>
        <v>95.98488589373056</v>
      </c>
      <c r="J93" s="169"/>
    </row>
    <row r="94" spans="1:10" ht="19.5" customHeight="1" thickTop="1">
      <c r="A94" s="3"/>
      <c r="B94" s="3"/>
      <c r="C94" s="3"/>
      <c r="D94" s="3"/>
      <c r="E94" s="32"/>
      <c r="F94" s="31"/>
      <c r="G94" s="31"/>
      <c r="H94" s="31"/>
      <c r="I94" s="31"/>
      <c r="J94" s="3"/>
    </row>
    <row r="95" spans="1:10" ht="13.5" customHeight="1">
      <c r="A95" s="3"/>
      <c r="B95" s="3"/>
      <c r="C95" s="3"/>
      <c r="D95" s="3"/>
      <c r="E95" s="3"/>
      <c r="F95" s="31"/>
      <c r="G95" s="31"/>
      <c r="H95" s="31"/>
      <c r="I95" s="31"/>
      <c r="J95" s="3"/>
    </row>
    <row r="96" spans="1:10" ht="24" customHeight="1">
      <c r="A96" s="3"/>
      <c r="B96" s="3"/>
      <c r="C96" s="3"/>
      <c r="D96" s="3"/>
      <c r="E96" s="3"/>
      <c r="F96" s="31"/>
      <c r="G96" s="31"/>
      <c r="H96" s="31"/>
      <c r="I96" s="31"/>
      <c r="J96" s="3"/>
    </row>
    <row r="97" spans="1:10" ht="12.75">
      <c r="A97" s="3"/>
      <c r="B97" s="3"/>
      <c r="C97" s="3"/>
      <c r="D97" s="3"/>
      <c r="E97" s="3"/>
      <c r="F97" s="32"/>
      <c r="G97" s="32"/>
      <c r="H97" s="32"/>
      <c r="I97" s="32"/>
      <c r="J97" s="3"/>
    </row>
    <row r="98" spans="1:10" ht="12.75">
      <c r="A98" s="3"/>
      <c r="B98" s="3"/>
      <c r="C98" s="3"/>
      <c r="D98" s="3"/>
      <c r="E98" s="3"/>
      <c r="F98" s="32"/>
      <c r="G98" s="32"/>
      <c r="H98" s="32"/>
      <c r="I98" s="32"/>
      <c r="J98" s="3"/>
    </row>
    <row r="99" spans="1:10" ht="12.75">
      <c r="A99" s="3"/>
      <c r="B99" s="3"/>
      <c r="C99" s="3"/>
      <c r="D99" s="3"/>
      <c r="E99" s="3"/>
      <c r="F99" s="32"/>
      <c r="G99" s="32"/>
      <c r="H99" s="32"/>
      <c r="I99" s="32"/>
      <c r="J99" s="3"/>
    </row>
    <row r="100" spans="6:9" ht="12.75">
      <c r="F100" s="33"/>
      <c r="G100" s="33"/>
      <c r="I100" s="33"/>
    </row>
  </sheetData>
  <sheetProtection/>
  <mergeCells count="11">
    <mergeCell ref="G5:G6"/>
    <mergeCell ref="H5:H6"/>
    <mergeCell ref="A1:J1"/>
    <mergeCell ref="F3:J3"/>
    <mergeCell ref="A4:J4"/>
    <mergeCell ref="A5:A6"/>
    <mergeCell ref="J5:J6"/>
    <mergeCell ref="D5:D6"/>
    <mergeCell ref="C5:C6"/>
    <mergeCell ref="B5:B6"/>
    <mergeCell ref="F5:F6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54" r:id="rId1"/>
  <headerFooter alignWithMargins="0">
    <oddHeader>&amp;R&amp;"Arial,Pogrubiony"&amp;12Zał. Nr 8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2011-03-30T08:39:10Z</cp:lastPrinted>
  <dcterms:created xsi:type="dcterms:W3CDTF">2005-04-14T11:36:10Z</dcterms:created>
  <dcterms:modified xsi:type="dcterms:W3CDTF">2011-03-30T08:44:41Z</dcterms:modified>
  <cp:category/>
  <cp:version/>
  <cp:contentType/>
  <cp:contentStatus/>
</cp:coreProperties>
</file>