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01" activeTab="0"/>
  </bookViews>
  <sheets>
    <sheet name="Wieloletni Plan Inwestycyjny" sheetId="1" r:id="rId1"/>
  </sheets>
  <definedNames>
    <definedName name="_xlnm.Print_Area" localSheetId="0">'Wieloletni Plan Inwestycyjny'!$A$1:$U$99</definedName>
  </definedNames>
  <calcPr fullCalcOnLoad="1"/>
</workbook>
</file>

<file path=xl/sharedStrings.xml><?xml version="1.0" encoding="utf-8"?>
<sst xmlns="http://schemas.openxmlformats.org/spreadsheetml/2006/main" count="303" uniqueCount="164">
  <si>
    <t>l.p</t>
  </si>
  <si>
    <t>Dział</t>
  </si>
  <si>
    <t>1.</t>
  </si>
  <si>
    <t>BTBS Sp.z o.o w Brzegu</t>
  </si>
  <si>
    <t>II.</t>
  </si>
  <si>
    <t>Urząd Miasta Brzeg</t>
  </si>
  <si>
    <t>Przeciwdziałanie bezrobociu i stworzenie systemu pomocy społecznej</t>
  </si>
  <si>
    <t>I.</t>
  </si>
  <si>
    <t>Infrastruktura techniczna, drogownictwo</t>
  </si>
  <si>
    <t>4.</t>
  </si>
  <si>
    <t>5.</t>
  </si>
  <si>
    <t>Budowa ulicy Piwowarskiej wraz z uzbrojeniem</t>
  </si>
  <si>
    <t>źródła finansowania</t>
  </si>
  <si>
    <t>6.</t>
  </si>
  <si>
    <t>Budowa ulic "Osiedla Południowego" : Norwida, Dłuskiego, Orzeszkowej, Tetmajera, Kani</t>
  </si>
  <si>
    <t>7.</t>
  </si>
  <si>
    <t>Budowa ulicy Platanowej</t>
  </si>
  <si>
    <t>8.</t>
  </si>
  <si>
    <t>Budowa drogi dojazdowej do kompleksu przemysł.-usługowego przy ul. Starobrzeskiej ( teren JAR )</t>
  </si>
  <si>
    <t>9.</t>
  </si>
  <si>
    <t>10.</t>
  </si>
  <si>
    <t>11.</t>
  </si>
  <si>
    <t>12.</t>
  </si>
  <si>
    <t>13.</t>
  </si>
  <si>
    <t>14.</t>
  </si>
  <si>
    <t>Remont chodników wokół kompleksu "Czerwone koszary"</t>
  </si>
  <si>
    <t>15.</t>
  </si>
  <si>
    <t>Budowa ulicy Głowackiego</t>
  </si>
  <si>
    <t>16.</t>
  </si>
  <si>
    <t>Budowa łącznika ul. Łokietka - ul. Trzech Kotwic</t>
  </si>
  <si>
    <t>17.</t>
  </si>
  <si>
    <t>18.</t>
  </si>
  <si>
    <t>Modernizacja miejskiego oświetlenia ulicznego</t>
  </si>
  <si>
    <t>19.</t>
  </si>
  <si>
    <t>Zbrojenie terenów pod budownictwo mieszkaniowe</t>
  </si>
  <si>
    <t>20.</t>
  </si>
  <si>
    <t>Uzbrojenie terenu pod budownictwo jednorodzinne w rejonie osiedla  Sikorskiego</t>
  </si>
  <si>
    <t>21.</t>
  </si>
  <si>
    <t>III</t>
  </si>
  <si>
    <t>IV</t>
  </si>
  <si>
    <t>Bezpieczeństwo publiczne</t>
  </si>
  <si>
    <t>Międzygminny Związek Gospodarki Odpadami Komunalnymi</t>
  </si>
  <si>
    <t>2.</t>
  </si>
  <si>
    <t>Budowa Gminnego Punktu Zbierania Odpadów Niebezpiecznych</t>
  </si>
  <si>
    <t>3.</t>
  </si>
  <si>
    <t>Urząd Miasta w Brzegu</t>
  </si>
  <si>
    <t>Realizacja Programu Rewitalizacji Terenów Zieleni Miejskiej</t>
  </si>
  <si>
    <t>VI</t>
  </si>
  <si>
    <t>Remont budynku przy ul. Piastowskiej 34</t>
  </si>
  <si>
    <t>Rewitalizacja budynków mieszkalnych</t>
  </si>
  <si>
    <t>Adaptacja i budowa budynków z mieszkaniami socjalnymi</t>
  </si>
  <si>
    <t>BTBS Sp. z o.o. Brzeg</t>
  </si>
  <si>
    <t>Termomodernizacja  budynków użyteczności publicznej</t>
  </si>
  <si>
    <t>Brzeskie Centrum Kultury, Miejska Biblioteka Publiczna</t>
  </si>
  <si>
    <t>VII</t>
  </si>
  <si>
    <t>Dziedzictwo kulturowe</t>
  </si>
  <si>
    <t>Utworzenie parku kulturowego</t>
  </si>
  <si>
    <t>Remont Ratusza Miejskiego</t>
  </si>
  <si>
    <t>Budowa hali sportowej PSP Nr 1</t>
  </si>
  <si>
    <t>Modernizacja hali sportowej    PG Nr 3</t>
  </si>
  <si>
    <t>Budowa hali sportowej PSP Nr 5</t>
  </si>
  <si>
    <t xml:space="preserve">Rozbudowa i modernizacja boisk szkolnych </t>
  </si>
  <si>
    <t>Modernizacja obiektu odkrytego basenu miejskiego</t>
  </si>
  <si>
    <t>Budowa placu do jazdy na rolkach SKATEPARK</t>
  </si>
  <si>
    <t xml:space="preserve">Modernizacja hali sportowej przy ul. Oławskiej </t>
  </si>
  <si>
    <t>Budowa przystani turystyczno-sportowej na Odrze</t>
  </si>
  <si>
    <t>Modernizacja Amfiteatru oraz     BCK II</t>
  </si>
  <si>
    <t>Rozbudowa obiektu Miejskiej Biblioteki Publicznej</t>
  </si>
  <si>
    <t>VIII</t>
  </si>
  <si>
    <t>Wdrożenie informatycznego systemu zarządzania oświatą</t>
  </si>
  <si>
    <t>Modernizacja elektronicznego systemu obsługi klienta i kontroli dostępu do obiektu krytej pływalni</t>
  </si>
  <si>
    <t>Zakup i instalacja urządzeń do ochrony technicznej obiektu krytej pływalni</t>
  </si>
  <si>
    <t>Budowa szaletu miejskiego</t>
  </si>
  <si>
    <t>IX</t>
  </si>
  <si>
    <t>Obsługa administracyjna mieszkańców miasta Brzeg</t>
  </si>
  <si>
    <t>Komputeryzacja Urzędu Miejskiego</t>
  </si>
  <si>
    <t>Komputeryzacja MOPS</t>
  </si>
  <si>
    <t>X</t>
  </si>
  <si>
    <t>Fundusz Spójności</t>
  </si>
  <si>
    <t>Rozdział</t>
  </si>
  <si>
    <t>Przebudowa  ulic  osiedla mieszkalnego Westerplatte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</si>
  <si>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</si>
  <si>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</si>
  <si>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</si>
  <si>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</si>
  <si>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</si>
  <si>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</si>
  <si>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</si>
  <si>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 </t>
  </si>
  <si>
    <t xml:space="preserve"> </t>
  </si>
  <si>
    <t>W gimnazjach</t>
  </si>
  <si>
    <t>Gimnazja Nr 1, 3 oraz Zespół Szkół Nr 1</t>
  </si>
  <si>
    <t xml:space="preserve">Żłobek Miejski </t>
  </si>
  <si>
    <t>Ratusz i Urząd Miasta</t>
  </si>
  <si>
    <t>(*)</t>
  </si>
  <si>
    <t>(**)</t>
  </si>
  <si>
    <t>(***)</t>
  </si>
  <si>
    <t>(****)</t>
  </si>
  <si>
    <t>zewnętrz.</t>
  </si>
  <si>
    <t>w pozycji środki zewnętrzne wpisano: środki pozostałych udziałowców EKOGOK-u</t>
  </si>
  <si>
    <t>w pozycji środki zewnętrzne wpisano: środki innych właścicieli nieruchomości</t>
  </si>
  <si>
    <t>w pozycji środki zewnętrzne wpisano: środki BTBS</t>
  </si>
  <si>
    <t>MOSiR</t>
  </si>
  <si>
    <t>w pozycji środki zewnętrzne wpisano: dotacja JAR</t>
  </si>
  <si>
    <r>
      <t xml:space="preserve">Termomodernizacja budynków mieszkalnych </t>
    </r>
    <r>
      <rPr>
        <i/>
        <vertAlign val="superscript"/>
        <sz val="12"/>
        <rFont val="Arial"/>
        <family val="2"/>
      </rPr>
      <t>(****)</t>
    </r>
  </si>
  <si>
    <r>
      <t xml:space="preserve">Budowa budynków mieszkalnych wielorodzinnych w systemie TBS </t>
    </r>
    <r>
      <rPr>
        <i/>
        <vertAlign val="superscript"/>
        <sz val="12"/>
        <rFont val="Arial"/>
        <family val="2"/>
      </rPr>
      <t>(*****)</t>
    </r>
  </si>
  <si>
    <t>Budowa układu komunikacyjnego wraz z kompleksowym uzbrojeniem terenu wokół ulic: Wrocławska-Partyzantów-Robotnicza-Wileńska-Kwiatowa-Liliowa (*****)</t>
  </si>
  <si>
    <t>(*****)</t>
  </si>
  <si>
    <t>(******)</t>
  </si>
  <si>
    <t>w pozycji środki zewnętrzne wpisano: dotacja w ramach ZPORR</t>
  </si>
  <si>
    <t>Remont plafonu w Sali Rajców Ratusza Miejskiego</t>
  </si>
  <si>
    <t>Nazwa zadania / program</t>
  </si>
  <si>
    <t xml:space="preserve">Całkowity koszt </t>
  </si>
  <si>
    <t>Ogółem</t>
  </si>
  <si>
    <t>Nakłady poniesione do 31.12.2004 r. (w tyś. zł)</t>
  </si>
  <si>
    <t>92109       92116</t>
  </si>
  <si>
    <t>Oczyszczanie ścieków w Brzegu</t>
  </si>
  <si>
    <t>RAZEM</t>
  </si>
  <si>
    <t>PWiK Sp. z o.o. Brzeg</t>
  </si>
  <si>
    <t>V</t>
  </si>
  <si>
    <t>Zakup zmywarki do naczyń z funkcją wyparzacza - PP nr 4</t>
  </si>
  <si>
    <t>Komputeryzacja ZBM</t>
  </si>
  <si>
    <t>PP nr 4</t>
  </si>
  <si>
    <t>ZBM</t>
  </si>
  <si>
    <t>w pozycji środki zewnętrzne wpisano: dotacja powiatu 1000 oraz  środki GDDKiA 1000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</si>
  <si>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</si>
  <si>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</si>
  <si>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</si>
  <si>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</si>
  <si>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</si>
  <si>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</si>
  <si>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</si>
  <si>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22.</t>
  </si>
  <si>
    <t>4)</t>
  </si>
  <si>
    <t>Budowa dojazdów do budynków mieszkalnych nr 2-12 przy ulicy Saperskiej</t>
  </si>
  <si>
    <t>Uchwała Nr XLIV/332/05 Rady Miejskiej w Brzegu z dnia 28.10.2005 r.</t>
  </si>
  <si>
    <t>5)</t>
  </si>
  <si>
    <t xml:space="preserve">Stworzenie mieszkania-schronienia dla ofiar przemocy w rodzinie </t>
  </si>
  <si>
    <t>Planowane nakłady ( w tyś. zł)</t>
  </si>
  <si>
    <t>Nakłady poniesione do 31.12.2005 r. (w tyś. zł)</t>
  </si>
  <si>
    <t>Uchwała Nr L/407/06 Rady Miejskiej w Brzegu z dnia 28.04.2006 r.</t>
  </si>
  <si>
    <t>Przebudowa nawierzchni jezdni i chodników ul. Dzierżonia</t>
  </si>
  <si>
    <t>Przebudowa nawierzchni Placu Polonii Amerykańskiej i Placu Niepodległości wraz z podświetleniem kościoła p.w. Św. Mikołaja</t>
  </si>
  <si>
    <t>23.</t>
  </si>
  <si>
    <t>24.</t>
  </si>
  <si>
    <t>Budowa oświetlenia (łącznik ul. Jana Pawła II - Piastowska)</t>
  </si>
  <si>
    <t>Instytucje Kultury ( BCK, MBP) - dotacja na dofinansowanie wydatków inwestycyjnych</t>
  </si>
  <si>
    <t>Zakup odkurzacza wodnego do czyszczenia niecek krytej pływalni</t>
  </si>
  <si>
    <t>W szkołach podstawowych</t>
  </si>
  <si>
    <t>Budowa hali sportowej PSP Nr 3</t>
  </si>
  <si>
    <t>Przedszkola Nr 1,2,3,4,5,6,7,10,11</t>
  </si>
  <si>
    <t>Szkoły podstawowe Nr 1,3,5,8</t>
  </si>
  <si>
    <t>Stworzenie systemu monitoringu miasta Brzeg dla poprawy bezpieczeństwa mieszkańców</t>
  </si>
  <si>
    <t>Przebudowa układu komunikacyjnego w obrębie ulic Powstańców Śląskich - Mossora</t>
  </si>
  <si>
    <t>Przebudowa nawierzchni jezdni i chodników ul. Reja (******)</t>
  </si>
  <si>
    <t>Modernizacja układu komunikacyjnego na Osiedlu Szare Koszary w Brzegu - ulica Żeromskiego (*****)</t>
  </si>
  <si>
    <r>
      <t xml:space="preserve">Przebudowa skrzyżowania drogi krajowej Nr 39  z drogą powiatową Nr 1741 O  oraz drogi gminnej Nr 102141 O na  "małe rondo" </t>
    </r>
    <r>
      <rPr>
        <i/>
        <vertAlign val="superscript"/>
        <sz val="12"/>
        <rFont val="Arial"/>
        <family val="2"/>
      </rPr>
      <t xml:space="preserve">(*) </t>
    </r>
  </si>
  <si>
    <t xml:space="preserve">Budowa ul.Jaśminowej - etap II </t>
  </si>
  <si>
    <t xml:space="preserve">Budowa ulic Kotlarska - Rzemieślnicza - etap II </t>
  </si>
  <si>
    <t>Adaptacja budynku hotelu robotniczego na "Inkubator Przedsiębiorczości" w Brzegu</t>
  </si>
  <si>
    <t>Modernizacja układu komunikacyjnego na Osiedlu Szare Koszary w Brzegu - ulica Kościuszki - etap II  (*****)</t>
  </si>
  <si>
    <r>
      <t xml:space="preserve">Budowa kwatery nr 2 składowiska międzygminnego Gać - udział miasta </t>
    </r>
    <r>
      <rPr>
        <i/>
        <vertAlign val="superscript"/>
        <sz val="12"/>
        <rFont val="Arial"/>
        <family val="2"/>
      </rPr>
      <t>(**)</t>
    </r>
  </si>
  <si>
    <t>Remonty zabytkowych figur, pomników i budowli</t>
  </si>
  <si>
    <t>Urząd Miasta Brzeg, Spółdzielnia Mieszkaniowa "Zgoda"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</si>
</sst>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4"/>
      <color indexed="57"/>
      <name val="Arial"/>
      <family val="2"/>
    </font>
    <font>
      <sz val="12"/>
      <color indexed="57"/>
      <name val="Arial"/>
      <family val="2"/>
    </font>
    <font>
      <b/>
      <i/>
      <sz val="18"/>
      <name val="Arial"/>
      <family val="2"/>
    </font>
    <font>
      <b/>
      <u val="single"/>
      <sz val="14"/>
      <name val="Arial"/>
      <family val="2"/>
    </font>
    <font>
      <sz val="12"/>
      <name val="Georgia"/>
      <family val="1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right"/>
    </xf>
    <xf numFmtId="0" fontId="10" fillId="0" borderId="5" xfId="0" applyFont="1" applyBorder="1" applyAlignment="1">
      <alignment wrapText="1" shrinkToFit="1"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3" xfId="0" applyFont="1" applyBorder="1" applyAlignment="1">
      <alignment/>
    </xf>
    <xf numFmtId="0" fontId="0" fillId="0" borderId="7" xfId="0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10" fillId="0" borderId="6" xfId="0" applyFont="1" applyBorder="1" applyAlignment="1">
      <alignment wrapText="1"/>
    </xf>
    <xf numFmtId="3" fontId="8" fillId="0" borderId="6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15" xfId="0" applyFont="1" applyBorder="1" applyAlignment="1">
      <alignment wrapText="1"/>
    </xf>
    <xf numFmtId="3" fontId="8" fillId="0" borderId="1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1" xfId="0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0" fontId="7" fillId="0" borderId="31" xfId="0" applyFont="1" applyBorder="1" applyAlignment="1">
      <alignment horizontal="center" wrapText="1"/>
    </xf>
    <xf numFmtId="3" fontId="8" fillId="0" borderId="32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8" fillId="0" borderId="39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/>
    </xf>
    <xf numFmtId="0" fontId="0" fillId="0" borderId="0" xfId="0" applyFont="1" applyAlignment="1">
      <alignment/>
    </xf>
    <xf numFmtId="3" fontId="14" fillId="0" borderId="15" xfId="0" applyNumberFormat="1" applyFont="1" applyBorder="1" applyAlignment="1">
      <alignment/>
    </xf>
    <xf numFmtId="3" fontId="8" fillId="0" borderId="5" xfId="0" applyNumberFormat="1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4" fillId="0" borderId="0" xfId="0" applyFont="1" applyBorder="1" applyAlignment="1">
      <alignment/>
    </xf>
    <xf numFmtId="3" fontId="8" fillId="0" borderId="30" xfId="0" applyNumberFormat="1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42" xfId="0" applyFont="1" applyBorder="1" applyAlignment="1">
      <alignment/>
    </xf>
    <xf numFmtId="0" fontId="10" fillId="0" borderId="43" xfId="0" applyFont="1" applyBorder="1" applyAlignment="1">
      <alignment wrapText="1"/>
    </xf>
    <xf numFmtId="0" fontId="8" fillId="0" borderId="43" xfId="0" applyFont="1" applyBorder="1" applyAlignment="1">
      <alignment/>
    </xf>
    <xf numFmtId="3" fontId="8" fillId="0" borderId="44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 horizontal="right"/>
    </xf>
    <xf numFmtId="3" fontId="8" fillId="0" borderId="46" xfId="0" applyNumberFormat="1" applyFont="1" applyBorder="1" applyAlignment="1">
      <alignment horizontal="right"/>
    </xf>
    <xf numFmtId="3" fontId="8" fillId="0" borderId="43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0" fontId="8" fillId="0" borderId="48" xfId="0" applyFont="1" applyBorder="1" applyAlignment="1">
      <alignment horizontal="center"/>
    </xf>
    <xf numFmtId="3" fontId="8" fillId="0" borderId="35" xfId="0" applyNumberFormat="1" applyFont="1" applyBorder="1" applyAlignment="1">
      <alignment horizontal="right"/>
    </xf>
    <xf numFmtId="0" fontId="17" fillId="0" borderId="18" xfId="0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0" xfId="0" applyFont="1" applyAlignment="1">
      <alignment horizontal="left"/>
    </xf>
    <xf numFmtId="0" fontId="9" fillId="0" borderId="49" xfId="0" applyFont="1" applyBorder="1" applyAlignment="1">
      <alignment wrapText="1"/>
    </xf>
    <xf numFmtId="0" fontId="8" fillId="0" borderId="49" xfId="0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0" fontId="4" fillId="0" borderId="54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8" fillId="0" borderId="42" xfId="0" applyNumberFormat="1" applyFont="1" applyFill="1" applyBorder="1" applyAlignment="1">
      <alignment/>
    </xf>
    <xf numFmtId="3" fontId="8" fillId="0" borderId="56" xfId="0" applyNumberFormat="1" applyFont="1" applyBorder="1" applyAlignment="1">
      <alignment/>
    </xf>
    <xf numFmtId="0" fontId="6" fillId="0" borderId="56" xfId="0" applyFont="1" applyBorder="1" applyAlignment="1">
      <alignment/>
    </xf>
    <xf numFmtId="0" fontId="10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3" fontId="8" fillId="0" borderId="6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/>
    </xf>
    <xf numFmtId="3" fontId="8" fillId="0" borderId="38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wrapText="1"/>
    </xf>
    <xf numFmtId="0" fontId="8" fillId="0" borderId="5" xfId="0" applyFont="1" applyFill="1" applyBorder="1" applyAlignment="1">
      <alignment/>
    </xf>
    <xf numFmtId="3" fontId="8" fillId="0" borderId="29" xfId="0" applyNumberFormat="1" applyFont="1" applyFill="1" applyBorder="1" applyAlignment="1">
      <alignment horizontal="right"/>
    </xf>
    <xf numFmtId="3" fontId="8" fillId="0" borderId="39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14" fillId="0" borderId="57" xfId="0" applyNumberFormat="1" applyFont="1" applyBorder="1" applyAlignment="1">
      <alignment/>
    </xf>
    <xf numFmtId="3" fontId="8" fillId="0" borderId="58" xfId="0" applyNumberFormat="1" applyFont="1" applyFill="1" applyBorder="1" applyAlignment="1">
      <alignment/>
    </xf>
    <xf numFmtId="3" fontId="8" fillId="0" borderId="57" xfId="0" applyNumberFormat="1" applyFont="1" applyBorder="1" applyAlignment="1">
      <alignment/>
    </xf>
    <xf numFmtId="3" fontId="8" fillId="0" borderId="59" xfId="0" applyNumberFormat="1" applyFont="1" applyFill="1" applyBorder="1" applyAlignment="1">
      <alignment/>
    </xf>
    <xf numFmtId="3" fontId="8" fillId="0" borderId="59" xfId="0" applyNumberFormat="1" applyFont="1" applyBorder="1" applyAlignment="1">
      <alignment/>
    </xf>
    <xf numFmtId="3" fontId="8" fillId="0" borderId="59" xfId="0" applyNumberFormat="1" applyFont="1" applyBorder="1" applyAlignment="1">
      <alignment horizontal="right"/>
    </xf>
    <xf numFmtId="3" fontId="8" fillId="0" borderId="58" xfId="0" applyNumberFormat="1" applyFont="1" applyFill="1" applyBorder="1" applyAlignment="1">
      <alignment horizontal="right"/>
    </xf>
    <xf numFmtId="3" fontId="8" fillId="0" borderId="60" xfId="0" applyNumberFormat="1" applyFont="1" applyFill="1" applyBorder="1" applyAlignment="1">
      <alignment horizontal="right"/>
    </xf>
    <xf numFmtId="3" fontId="8" fillId="0" borderId="61" xfId="0" applyNumberFormat="1" applyFont="1" applyBorder="1" applyAlignment="1">
      <alignment/>
    </xf>
    <xf numFmtId="3" fontId="8" fillId="0" borderId="62" xfId="0" applyNumberFormat="1" applyFont="1" applyBorder="1" applyAlignment="1">
      <alignment/>
    </xf>
    <xf numFmtId="3" fontId="8" fillId="0" borderId="63" xfId="0" applyNumberFormat="1" applyFont="1" applyBorder="1" applyAlignment="1">
      <alignment horizontal="right"/>
    </xf>
    <xf numFmtId="3" fontId="8" fillId="0" borderId="58" xfId="0" applyNumberFormat="1" applyFont="1" applyBorder="1" applyAlignment="1">
      <alignment/>
    </xf>
    <xf numFmtId="3" fontId="8" fillId="0" borderId="63" xfId="0" applyNumberFormat="1" applyFont="1" applyBorder="1" applyAlignment="1">
      <alignment/>
    </xf>
    <xf numFmtId="3" fontId="8" fillId="0" borderId="58" xfId="0" applyNumberFormat="1" applyFont="1" applyBorder="1" applyAlignment="1">
      <alignment horizontal="right"/>
    </xf>
    <xf numFmtId="3" fontId="8" fillId="0" borderId="58" xfId="0" applyNumberFormat="1" applyFont="1" applyFill="1" applyBorder="1" applyAlignment="1">
      <alignment horizontal="right"/>
    </xf>
    <xf numFmtId="3" fontId="8" fillId="0" borderId="60" xfId="0" applyNumberFormat="1" applyFont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10" fillId="0" borderId="43" xfId="0" applyFont="1" applyFill="1" applyBorder="1" applyAlignment="1">
      <alignment wrapText="1"/>
    </xf>
    <xf numFmtId="0" fontId="8" fillId="0" borderId="43" xfId="0" applyFont="1" applyFill="1" applyBorder="1" applyAlignment="1">
      <alignment/>
    </xf>
    <xf numFmtId="3" fontId="8" fillId="0" borderId="44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0" fontId="8" fillId="0" borderId="48" xfId="0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10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64" xfId="0" applyNumberFormat="1" applyFont="1" applyFill="1" applyBorder="1" applyAlignment="1">
      <alignment horizontal="right"/>
    </xf>
    <xf numFmtId="3" fontId="8" fillId="0" borderId="65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62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/>
    </xf>
    <xf numFmtId="3" fontId="8" fillId="0" borderId="29" xfId="0" applyNumberFormat="1" applyFont="1" applyFill="1" applyBorder="1" applyAlignment="1">
      <alignment horizontal="right"/>
    </xf>
    <xf numFmtId="3" fontId="8" fillId="0" borderId="39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0" fontId="10" fillId="0" borderId="5" xfId="0" applyFont="1" applyFill="1" applyBorder="1" applyAlignment="1">
      <alignment wrapText="1"/>
    </xf>
    <xf numFmtId="3" fontId="8" fillId="0" borderId="5" xfId="0" applyNumberFormat="1" applyFont="1" applyFill="1" applyBorder="1" applyAlignment="1">
      <alignment horizontal="right"/>
    </xf>
    <xf numFmtId="3" fontId="8" fillId="0" borderId="59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3" fontId="8" fillId="0" borderId="3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63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21" fillId="0" borderId="15" xfId="0" applyFont="1" applyBorder="1" applyAlignment="1">
      <alignment horizontal="left" wrapText="1"/>
    </xf>
    <xf numFmtId="3" fontId="8" fillId="0" borderId="19" xfId="0" applyNumberFormat="1" applyFont="1" applyBorder="1" applyAlignment="1">
      <alignment/>
    </xf>
    <xf numFmtId="3" fontId="8" fillId="0" borderId="62" xfId="0" applyNumberFormat="1" applyFont="1" applyBorder="1" applyAlignment="1">
      <alignment/>
    </xf>
    <xf numFmtId="3" fontId="8" fillId="0" borderId="25" xfId="0" applyNumberFormat="1" applyFont="1" applyFill="1" applyBorder="1" applyAlignment="1">
      <alignment horizontal="right"/>
    </xf>
    <xf numFmtId="0" fontId="7" fillId="0" borderId="28" xfId="0" applyFont="1" applyBorder="1" applyAlignment="1">
      <alignment/>
    </xf>
    <xf numFmtId="0" fontId="8" fillId="0" borderId="30" xfId="0" applyFont="1" applyBorder="1" applyAlignment="1">
      <alignment/>
    </xf>
    <xf numFmtId="0" fontId="7" fillId="0" borderId="66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3" fillId="0" borderId="20" xfId="0" applyFont="1" applyBorder="1" applyAlignment="1">
      <alignment horizontal="center" wrapText="1"/>
    </xf>
    <xf numFmtId="0" fontId="0" fillId="0" borderId="6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69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tabSelected="1" zoomScale="75" zoomScaleNormal="75" zoomScaleSheetLayoutView="25" workbookViewId="0" topLeftCell="A1">
      <selection activeCell="U20" sqref="U20"/>
    </sheetView>
  </sheetViews>
  <sheetFormatPr defaultColWidth="9.140625" defaultRowHeight="12.75"/>
  <cols>
    <col min="1" max="1" width="4.421875" style="0" customWidth="1"/>
    <col min="2" max="2" width="5.7109375" style="0" customWidth="1"/>
    <col min="3" max="3" width="4.421875" style="0" customWidth="1"/>
    <col min="4" max="4" width="43.57421875" style="4" customWidth="1"/>
    <col min="5" max="5" width="6.28125" style="4" customWidth="1"/>
    <col min="6" max="6" width="9.421875" style="4" customWidth="1"/>
    <col min="7" max="9" width="11.00390625" style="4" customWidth="1"/>
    <col min="10" max="11" width="11.710937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25.140625" style="4" customWidth="1"/>
  </cols>
  <sheetData>
    <row r="1" spans="1:27" ht="25.5" customHeight="1">
      <c r="A1" s="258" t="s">
        <v>0</v>
      </c>
      <c r="B1" s="259"/>
      <c r="C1" s="259"/>
      <c r="D1" s="256" t="s">
        <v>111</v>
      </c>
      <c r="E1" s="256" t="s">
        <v>1</v>
      </c>
      <c r="F1" s="256" t="s">
        <v>79</v>
      </c>
      <c r="G1" s="269" t="s">
        <v>87</v>
      </c>
      <c r="H1" s="270"/>
      <c r="I1" s="271"/>
      <c r="J1" s="251" t="s">
        <v>114</v>
      </c>
      <c r="K1" s="251" t="s">
        <v>139</v>
      </c>
      <c r="L1" s="248" t="s">
        <v>138</v>
      </c>
      <c r="M1" s="248"/>
      <c r="N1" s="248"/>
      <c r="O1" s="248"/>
      <c r="P1" s="248"/>
      <c r="Q1" s="248"/>
      <c r="R1" s="248"/>
      <c r="S1" s="254"/>
      <c r="T1" s="254"/>
      <c r="U1" s="249" t="s">
        <v>86</v>
      </c>
      <c r="V1" s="1"/>
      <c r="W1" s="1"/>
      <c r="X1" s="1"/>
      <c r="Y1" s="1"/>
      <c r="Z1" s="1"/>
      <c r="AA1" s="1"/>
    </row>
    <row r="2" spans="1:27" ht="25.5" customHeight="1">
      <c r="A2" s="260"/>
      <c r="B2" s="261"/>
      <c r="C2" s="262"/>
      <c r="D2" s="256"/>
      <c r="E2" s="256"/>
      <c r="F2" s="256"/>
      <c r="G2" s="272"/>
      <c r="H2" s="273"/>
      <c r="I2" s="268"/>
      <c r="J2" s="251"/>
      <c r="K2" s="251"/>
      <c r="L2" s="253">
        <v>2006</v>
      </c>
      <c r="M2" s="248"/>
      <c r="N2" s="248"/>
      <c r="O2" s="253">
        <v>2007</v>
      </c>
      <c r="P2" s="248"/>
      <c r="Q2" s="255"/>
      <c r="R2" s="253">
        <v>2008</v>
      </c>
      <c r="S2" s="248"/>
      <c r="T2" s="255"/>
      <c r="U2" s="249"/>
      <c r="V2" s="1"/>
      <c r="W2" s="1"/>
      <c r="X2" s="1"/>
      <c r="Y2" s="1"/>
      <c r="Z2" s="1"/>
      <c r="AA2" s="1"/>
    </row>
    <row r="3" spans="1:27" ht="25.5" customHeight="1">
      <c r="A3" s="260"/>
      <c r="B3" s="261"/>
      <c r="C3" s="262"/>
      <c r="D3" s="256"/>
      <c r="E3" s="256"/>
      <c r="F3" s="256"/>
      <c r="G3" s="265" t="s">
        <v>112</v>
      </c>
      <c r="H3" s="267" t="s">
        <v>12</v>
      </c>
      <c r="I3" s="268"/>
      <c r="J3" s="251"/>
      <c r="K3" s="251"/>
      <c r="L3" s="246" t="s">
        <v>113</v>
      </c>
      <c r="M3" s="248" t="s">
        <v>12</v>
      </c>
      <c r="N3" s="248"/>
      <c r="O3" s="246" t="s">
        <v>113</v>
      </c>
      <c r="P3" s="248" t="s">
        <v>12</v>
      </c>
      <c r="Q3" s="248"/>
      <c r="R3" s="246" t="s">
        <v>113</v>
      </c>
      <c r="S3" s="248" t="s">
        <v>12</v>
      </c>
      <c r="T3" s="248"/>
      <c r="U3" s="249"/>
      <c r="V3" s="1"/>
      <c r="W3" s="1"/>
      <c r="X3" s="1"/>
      <c r="Y3" s="1"/>
      <c r="Z3" s="1"/>
      <c r="AA3" s="1"/>
    </row>
    <row r="4" spans="1:21" ht="16.5" thickBot="1">
      <c r="A4" s="260"/>
      <c r="B4" s="262"/>
      <c r="C4" s="262"/>
      <c r="D4" s="257"/>
      <c r="E4" s="257"/>
      <c r="F4" s="257"/>
      <c r="G4" s="266"/>
      <c r="H4" s="92" t="s">
        <v>85</v>
      </c>
      <c r="I4" s="28" t="s">
        <v>98</v>
      </c>
      <c r="J4" s="252"/>
      <c r="K4" s="252"/>
      <c r="L4" s="247"/>
      <c r="M4" s="75" t="s">
        <v>85</v>
      </c>
      <c r="N4" s="28" t="s">
        <v>98</v>
      </c>
      <c r="O4" s="247"/>
      <c r="P4" s="75" t="s">
        <v>85</v>
      </c>
      <c r="Q4" s="28" t="s">
        <v>98</v>
      </c>
      <c r="R4" s="247"/>
      <c r="S4" s="75" t="s">
        <v>85</v>
      </c>
      <c r="T4" s="28" t="s">
        <v>98</v>
      </c>
      <c r="U4" s="250"/>
    </row>
    <row r="5" spans="1:21" ht="32.25" thickBot="1" thickTop="1">
      <c r="A5" s="45" t="s">
        <v>7</v>
      </c>
      <c r="B5" s="45"/>
      <c r="C5" s="46"/>
      <c r="D5" s="242" t="s">
        <v>6</v>
      </c>
      <c r="E5" s="47"/>
      <c r="F5" s="47"/>
      <c r="G5" s="99"/>
      <c r="H5" s="100"/>
      <c r="I5" s="93"/>
      <c r="J5" s="107"/>
      <c r="K5" s="176"/>
      <c r="L5" s="83"/>
      <c r="M5" s="76"/>
      <c r="N5" s="49"/>
      <c r="O5" s="83"/>
      <c r="P5" s="76"/>
      <c r="Q5" s="49"/>
      <c r="R5" s="83"/>
      <c r="S5" s="76"/>
      <c r="T5" s="49"/>
      <c r="U5" s="50"/>
    </row>
    <row r="6" spans="1:21" ht="47.25" thickTop="1">
      <c r="A6" s="36"/>
      <c r="B6" s="37" t="s">
        <v>2</v>
      </c>
      <c r="C6" s="38"/>
      <c r="D6" s="167" t="s">
        <v>159</v>
      </c>
      <c r="E6" s="232">
        <v>700</v>
      </c>
      <c r="F6" s="232">
        <v>70021</v>
      </c>
      <c r="G6" s="192">
        <f>SUM(H6:I6)</f>
        <v>1491</v>
      </c>
      <c r="H6" s="233">
        <f>SUM(K6,M6)</f>
        <v>452</v>
      </c>
      <c r="I6" s="234">
        <f>SUM(N6)</f>
        <v>1039</v>
      </c>
      <c r="J6" s="235">
        <v>0</v>
      </c>
      <c r="K6" s="236">
        <v>30</v>
      </c>
      <c r="L6" s="192">
        <f>SUM(M6:N6)</f>
        <v>1461</v>
      </c>
      <c r="M6" s="240">
        <v>422</v>
      </c>
      <c r="N6" s="241">
        <v>1039</v>
      </c>
      <c r="O6" s="84"/>
      <c r="P6" s="77"/>
      <c r="Q6" s="42"/>
      <c r="R6" s="89"/>
      <c r="S6" s="82"/>
      <c r="T6" s="43"/>
      <c r="U6" s="44" t="s">
        <v>3</v>
      </c>
    </row>
    <row r="7" spans="1:21" ht="32.25" thickBot="1">
      <c r="A7" s="29"/>
      <c r="B7" s="30" t="s">
        <v>42</v>
      </c>
      <c r="C7" s="31"/>
      <c r="D7" s="157" t="s">
        <v>137</v>
      </c>
      <c r="E7" s="159">
        <v>852</v>
      </c>
      <c r="F7" s="159">
        <v>85220</v>
      </c>
      <c r="G7" s="161">
        <f>SUM(H7:I7)</f>
        <v>160</v>
      </c>
      <c r="H7" s="162">
        <f>SUM(M7)</f>
        <v>160</v>
      </c>
      <c r="I7" s="163">
        <f>SUM(N7)</f>
        <v>0</v>
      </c>
      <c r="J7" s="173">
        <v>0</v>
      </c>
      <c r="K7" s="177">
        <v>0</v>
      </c>
      <c r="L7" s="192">
        <f>SUM(M7:N7)</f>
        <v>160</v>
      </c>
      <c r="M7" s="174">
        <v>160</v>
      </c>
      <c r="N7" s="175">
        <v>0</v>
      </c>
      <c r="O7" s="91"/>
      <c r="P7" s="90"/>
      <c r="Q7" s="11"/>
      <c r="R7" s="91"/>
      <c r="S7" s="90"/>
      <c r="T7" s="11"/>
      <c r="U7" s="35" t="s">
        <v>5</v>
      </c>
    </row>
    <row r="8" spans="1:21" ht="32.25" thickBot="1" thickTop="1">
      <c r="A8" s="53" t="s">
        <v>4</v>
      </c>
      <c r="B8" s="53"/>
      <c r="C8" s="54"/>
      <c r="D8" s="55" t="s">
        <v>8</v>
      </c>
      <c r="E8" s="47"/>
      <c r="F8" s="47"/>
      <c r="G8" s="83"/>
      <c r="H8" s="103"/>
      <c r="I8" s="96"/>
      <c r="J8" s="48"/>
      <c r="K8" s="178"/>
      <c r="L8" s="83"/>
      <c r="M8" s="76"/>
      <c r="N8" s="49"/>
      <c r="O8" s="83"/>
      <c r="P8" s="76"/>
      <c r="Q8" s="49"/>
      <c r="R8" s="83"/>
      <c r="S8" s="76"/>
      <c r="T8" s="49"/>
      <c r="U8" s="50"/>
    </row>
    <row r="9" spans="1:21" ht="64.5" thickTop="1">
      <c r="A9" s="37" t="s">
        <v>88</v>
      </c>
      <c r="B9" s="37" t="s">
        <v>2</v>
      </c>
      <c r="C9" s="38"/>
      <c r="D9" s="167" t="s">
        <v>156</v>
      </c>
      <c r="E9" s="232">
        <v>600</v>
      </c>
      <c r="F9" s="232">
        <v>60016</v>
      </c>
      <c r="G9" s="192">
        <f aca="true" t="shared" si="0" ref="G9:G32">SUM(H9:I9)</f>
        <v>3105</v>
      </c>
      <c r="H9" s="233">
        <v>1035</v>
      </c>
      <c r="I9" s="234">
        <v>2070</v>
      </c>
      <c r="J9" s="235">
        <v>0</v>
      </c>
      <c r="K9" s="236">
        <v>2035</v>
      </c>
      <c r="L9" s="237">
        <f>SUM(M9:N9)</f>
        <v>1070</v>
      </c>
      <c r="M9" s="238">
        <v>535</v>
      </c>
      <c r="N9" s="239">
        <v>535</v>
      </c>
      <c r="O9" s="89"/>
      <c r="P9" s="82"/>
      <c r="Q9" s="43"/>
      <c r="R9" s="89"/>
      <c r="S9" s="82"/>
      <c r="T9" s="43"/>
      <c r="U9" s="52" t="s">
        <v>5</v>
      </c>
    </row>
    <row r="10" spans="1:21" ht="18.75">
      <c r="A10" s="5"/>
      <c r="B10" s="3" t="s">
        <v>42</v>
      </c>
      <c r="C10" s="16"/>
      <c r="D10" s="216" t="s">
        <v>157</v>
      </c>
      <c r="E10" s="168">
        <v>600</v>
      </c>
      <c r="F10" s="168">
        <v>60016</v>
      </c>
      <c r="G10" s="169">
        <f t="shared" si="0"/>
        <v>465</v>
      </c>
      <c r="H10" s="170">
        <f>SUM(K10,M10)</f>
        <v>465</v>
      </c>
      <c r="I10" s="171">
        <v>0</v>
      </c>
      <c r="J10" s="172">
        <v>0</v>
      </c>
      <c r="K10" s="179">
        <v>57</v>
      </c>
      <c r="L10" s="193">
        <f aca="true" t="shared" si="1" ref="L10:L27">SUM(M10:N10)</f>
        <v>408</v>
      </c>
      <c r="M10" s="194">
        <v>408</v>
      </c>
      <c r="N10" s="195">
        <v>0</v>
      </c>
      <c r="O10" s="87"/>
      <c r="P10" s="80"/>
      <c r="Q10" s="9"/>
      <c r="R10" s="87"/>
      <c r="S10" s="80"/>
      <c r="T10" s="9"/>
      <c r="U10" s="12" t="s">
        <v>5</v>
      </c>
    </row>
    <row r="11" spans="1:21" ht="31.5">
      <c r="A11" s="5"/>
      <c r="B11" s="3" t="s">
        <v>44</v>
      </c>
      <c r="C11" s="16"/>
      <c r="D11" s="231" t="s">
        <v>158</v>
      </c>
      <c r="E11" s="23">
        <v>600</v>
      </c>
      <c r="F11" s="17">
        <v>60016</v>
      </c>
      <c r="G11" s="86">
        <f t="shared" si="0"/>
        <v>370</v>
      </c>
      <c r="H11" s="104">
        <f>SUM(K11,M11)</f>
        <v>370</v>
      </c>
      <c r="I11" s="97">
        <v>0</v>
      </c>
      <c r="J11" s="19">
        <v>0</v>
      </c>
      <c r="K11" s="180">
        <v>65</v>
      </c>
      <c r="L11" s="87">
        <f t="shared" si="1"/>
        <v>305</v>
      </c>
      <c r="M11" s="80">
        <v>305</v>
      </c>
      <c r="N11" s="9">
        <v>0</v>
      </c>
      <c r="O11" s="87"/>
      <c r="P11" s="80"/>
      <c r="Q11" s="9"/>
      <c r="R11" s="87"/>
      <c r="S11" s="80"/>
      <c r="T11" s="9"/>
      <c r="U11" s="12" t="s">
        <v>5</v>
      </c>
    </row>
    <row r="12" spans="1:21" ht="31.5">
      <c r="A12" s="5"/>
      <c r="B12" s="3" t="s">
        <v>9</v>
      </c>
      <c r="C12" s="15"/>
      <c r="D12" s="21" t="s">
        <v>11</v>
      </c>
      <c r="E12" s="17">
        <v>600</v>
      </c>
      <c r="F12" s="17">
        <v>60016</v>
      </c>
      <c r="G12" s="86">
        <f t="shared" si="0"/>
        <v>635</v>
      </c>
      <c r="H12" s="104">
        <f>SUM(P12,S12)</f>
        <v>635</v>
      </c>
      <c r="I12" s="97">
        <v>0</v>
      </c>
      <c r="J12" s="19">
        <v>0</v>
      </c>
      <c r="K12" s="180">
        <v>0</v>
      </c>
      <c r="L12" s="86">
        <f t="shared" si="1"/>
        <v>0</v>
      </c>
      <c r="M12" s="79">
        <v>0</v>
      </c>
      <c r="N12" s="10">
        <v>0</v>
      </c>
      <c r="O12" s="86">
        <f>SUM(P12:Q12)</f>
        <v>585</v>
      </c>
      <c r="P12" s="79">
        <v>585</v>
      </c>
      <c r="Q12" s="10">
        <v>0</v>
      </c>
      <c r="R12" s="86">
        <f>SUM(S12:T12)</f>
        <v>50</v>
      </c>
      <c r="S12" s="79">
        <v>50</v>
      </c>
      <c r="T12" s="10">
        <v>0</v>
      </c>
      <c r="U12" s="12" t="s">
        <v>5</v>
      </c>
    </row>
    <row r="13" spans="1:21" ht="46.5">
      <c r="A13" s="5"/>
      <c r="B13" s="3" t="s">
        <v>10</v>
      </c>
      <c r="C13" s="15"/>
      <c r="D13" s="21" t="s">
        <v>14</v>
      </c>
      <c r="E13" s="17">
        <v>600</v>
      </c>
      <c r="F13" s="17">
        <v>60016</v>
      </c>
      <c r="G13" s="86">
        <f t="shared" si="0"/>
        <v>115</v>
      </c>
      <c r="H13" s="104">
        <f>SUM(M13)</f>
        <v>115</v>
      </c>
      <c r="I13" s="97">
        <v>0</v>
      </c>
      <c r="J13" s="18">
        <v>0</v>
      </c>
      <c r="K13" s="181">
        <v>0</v>
      </c>
      <c r="L13" s="86">
        <f t="shared" si="1"/>
        <v>115</v>
      </c>
      <c r="M13" s="79">
        <f>325-210</f>
        <v>115</v>
      </c>
      <c r="N13" s="10">
        <v>0</v>
      </c>
      <c r="O13" s="87"/>
      <c r="P13" s="80"/>
      <c r="Q13" s="9"/>
      <c r="R13" s="87"/>
      <c r="S13" s="80"/>
      <c r="T13" s="9"/>
      <c r="U13" s="12" t="s">
        <v>5</v>
      </c>
    </row>
    <row r="14" spans="1:21" ht="18.75">
      <c r="A14" s="5"/>
      <c r="B14" s="3" t="s">
        <v>13</v>
      </c>
      <c r="C14" s="15"/>
      <c r="D14" s="20" t="s">
        <v>16</v>
      </c>
      <c r="E14" s="17">
        <v>600</v>
      </c>
      <c r="F14" s="17">
        <v>60016</v>
      </c>
      <c r="G14" s="86">
        <f t="shared" si="0"/>
        <v>518</v>
      </c>
      <c r="H14" s="104">
        <f>SUM(M14)</f>
        <v>518</v>
      </c>
      <c r="I14" s="97">
        <v>0</v>
      </c>
      <c r="J14" s="18">
        <v>0</v>
      </c>
      <c r="K14" s="181">
        <v>0</v>
      </c>
      <c r="L14" s="86">
        <f t="shared" si="1"/>
        <v>518</v>
      </c>
      <c r="M14" s="79">
        <v>518</v>
      </c>
      <c r="N14" s="10">
        <v>0</v>
      </c>
      <c r="O14" s="87"/>
      <c r="P14" s="80"/>
      <c r="Q14" s="9"/>
      <c r="R14" s="87"/>
      <c r="S14" s="80"/>
      <c r="T14" s="9"/>
      <c r="U14" s="12" t="s">
        <v>5</v>
      </c>
    </row>
    <row r="15" spans="1:21" ht="46.5">
      <c r="A15" s="5"/>
      <c r="B15" s="3" t="s">
        <v>15</v>
      </c>
      <c r="C15" s="15"/>
      <c r="D15" s="21" t="s">
        <v>18</v>
      </c>
      <c r="E15" s="17">
        <v>600</v>
      </c>
      <c r="F15" s="17">
        <v>60016</v>
      </c>
      <c r="G15" s="86">
        <f t="shared" si="0"/>
        <v>1150</v>
      </c>
      <c r="H15" s="104">
        <f>SUM(M15,P15)</f>
        <v>580</v>
      </c>
      <c r="I15" s="97">
        <f>SUM(N15,Q15)</f>
        <v>570</v>
      </c>
      <c r="J15" s="19">
        <v>0</v>
      </c>
      <c r="K15" s="180">
        <v>0</v>
      </c>
      <c r="L15" s="86">
        <f t="shared" si="1"/>
        <v>110</v>
      </c>
      <c r="M15" s="79">
        <v>110</v>
      </c>
      <c r="N15" s="10">
        <v>0</v>
      </c>
      <c r="O15" s="87">
        <f>SUM(P15:Q15)</f>
        <v>1040</v>
      </c>
      <c r="P15" s="80">
        <v>470</v>
      </c>
      <c r="Q15" s="9">
        <v>570</v>
      </c>
      <c r="R15" s="87"/>
      <c r="S15" s="80"/>
      <c r="T15" s="9"/>
      <c r="U15" s="12" t="s">
        <v>5</v>
      </c>
    </row>
    <row r="16" spans="1:21" ht="46.5">
      <c r="A16" s="5"/>
      <c r="B16" s="3" t="s">
        <v>17</v>
      </c>
      <c r="C16" s="15"/>
      <c r="D16" s="228" t="s">
        <v>155</v>
      </c>
      <c r="E16" s="17">
        <v>600</v>
      </c>
      <c r="F16" s="17">
        <v>60016</v>
      </c>
      <c r="G16" s="169">
        <f t="shared" si="0"/>
        <v>629</v>
      </c>
      <c r="H16" s="170">
        <v>329</v>
      </c>
      <c r="I16" s="171">
        <v>300</v>
      </c>
      <c r="J16" s="18">
        <v>111</v>
      </c>
      <c r="K16" s="181">
        <v>518</v>
      </c>
      <c r="L16" s="86">
        <f t="shared" si="1"/>
        <v>0</v>
      </c>
      <c r="M16" s="79">
        <v>0</v>
      </c>
      <c r="N16" s="10">
        <v>0</v>
      </c>
      <c r="O16" s="86"/>
      <c r="P16" s="79"/>
      <c r="Q16" s="10"/>
      <c r="R16" s="87"/>
      <c r="S16" s="80"/>
      <c r="T16" s="9"/>
      <c r="U16" s="12" t="s">
        <v>5</v>
      </c>
    </row>
    <row r="17" spans="1:21" ht="46.5">
      <c r="A17" s="5"/>
      <c r="B17" s="3" t="s">
        <v>19</v>
      </c>
      <c r="C17" s="15"/>
      <c r="D17" s="228" t="s">
        <v>160</v>
      </c>
      <c r="E17" s="17">
        <v>600</v>
      </c>
      <c r="F17" s="17">
        <v>60016</v>
      </c>
      <c r="G17" s="169">
        <f t="shared" si="0"/>
        <v>733</v>
      </c>
      <c r="H17" s="170">
        <f>SUM(J17,M17)</f>
        <v>427</v>
      </c>
      <c r="I17" s="171">
        <f>SUM(N17)</f>
        <v>306</v>
      </c>
      <c r="J17" s="229">
        <v>52</v>
      </c>
      <c r="K17" s="230">
        <v>0</v>
      </c>
      <c r="L17" s="193">
        <f>SUM(M17:N17)</f>
        <v>681</v>
      </c>
      <c r="M17" s="194">
        <f>54+321</f>
        <v>375</v>
      </c>
      <c r="N17" s="195">
        <v>306</v>
      </c>
      <c r="O17" s="87"/>
      <c r="P17" s="80"/>
      <c r="Q17" s="9"/>
      <c r="R17" s="87"/>
      <c r="S17" s="80"/>
      <c r="T17" s="9"/>
      <c r="U17" s="12" t="s">
        <v>5</v>
      </c>
    </row>
    <row r="18" spans="1:21" ht="31.5">
      <c r="A18" s="5"/>
      <c r="B18" s="3" t="s">
        <v>20</v>
      </c>
      <c r="C18" s="15"/>
      <c r="D18" s="228" t="s">
        <v>154</v>
      </c>
      <c r="E18" s="17">
        <v>600</v>
      </c>
      <c r="F18" s="17">
        <v>60016</v>
      </c>
      <c r="G18" s="169">
        <f t="shared" si="0"/>
        <v>1465</v>
      </c>
      <c r="H18" s="170">
        <f>SUM(M18)</f>
        <v>1465</v>
      </c>
      <c r="I18" s="171">
        <f>SUM(N18)</f>
        <v>0</v>
      </c>
      <c r="J18" s="172">
        <v>0</v>
      </c>
      <c r="K18" s="179">
        <v>0</v>
      </c>
      <c r="L18" s="193">
        <f t="shared" si="1"/>
        <v>1465</v>
      </c>
      <c r="M18" s="194">
        <v>1465</v>
      </c>
      <c r="N18" s="195">
        <v>0</v>
      </c>
      <c r="O18" s="87"/>
      <c r="P18" s="80"/>
      <c r="Q18" s="9"/>
      <c r="R18" s="87"/>
      <c r="S18" s="80"/>
      <c r="T18" s="9"/>
      <c r="U18" s="12" t="s">
        <v>5</v>
      </c>
    </row>
    <row r="19" spans="1:21" ht="31.5">
      <c r="A19" s="5"/>
      <c r="B19" s="3" t="s">
        <v>21</v>
      </c>
      <c r="C19" s="15"/>
      <c r="D19" s="228" t="s">
        <v>141</v>
      </c>
      <c r="E19" s="17">
        <v>600</v>
      </c>
      <c r="F19" s="17">
        <v>60016</v>
      </c>
      <c r="G19" s="169">
        <f t="shared" si="0"/>
        <v>220</v>
      </c>
      <c r="H19" s="170">
        <f aca="true" t="shared" si="2" ref="H19:I21">SUM(M19,P19)</f>
        <v>220</v>
      </c>
      <c r="I19" s="171">
        <f t="shared" si="2"/>
        <v>0</v>
      </c>
      <c r="J19" s="229">
        <v>0</v>
      </c>
      <c r="K19" s="230">
        <v>0</v>
      </c>
      <c r="L19" s="193">
        <f t="shared" si="1"/>
        <v>0</v>
      </c>
      <c r="M19" s="194">
        <v>0</v>
      </c>
      <c r="N19" s="195">
        <v>0</v>
      </c>
      <c r="O19" s="87">
        <f>SUM(P19:Q19)</f>
        <v>220</v>
      </c>
      <c r="P19" s="80">
        <v>220</v>
      </c>
      <c r="Q19" s="9">
        <v>0</v>
      </c>
      <c r="R19" s="87"/>
      <c r="S19" s="80"/>
      <c r="T19" s="9"/>
      <c r="U19" s="12"/>
    </row>
    <row r="20" spans="1:21" ht="46.5">
      <c r="A20" s="5"/>
      <c r="B20" s="3" t="s">
        <v>22</v>
      </c>
      <c r="C20" s="15"/>
      <c r="D20" s="21" t="s">
        <v>80</v>
      </c>
      <c r="E20" s="17">
        <v>600</v>
      </c>
      <c r="F20" s="17">
        <v>60016</v>
      </c>
      <c r="G20" s="86">
        <f t="shared" si="0"/>
        <v>640</v>
      </c>
      <c r="H20" s="104">
        <f t="shared" si="2"/>
        <v>160</v>
      </c>
      <c r="I20" s="97">
        <f t="shared" si="2"/>
        <v>480</v>
      </c>
      <c r="J20" s="19">
        <v>0</v>
      </c>
      <c r="K20" s="180">
        <v>0</v>
      </c>
      <c r="L20" s="86">
        <f t="shared" si="1"/>
        <v>0</v>
      </c>
      <c r="M20" s="79">
        <v>0</v>
      </c>
      <c r="N20" s="10">
        <v>0</v>
      </c>
      <c r="O20" s="87">
        <f>SUM(P20:Q20)</f>
        <v>640</v>
      </c>
      <c r="P20" s="80">
        <v>160</v>
      </c>
      <c r="Q20" s="9">
        <v>480</v>
      </c>
      <c r="R20" s="87"/>
      <c r="S20" s="80"/>
      <c r="T20" s="9"/>
      <c r="U20" s="13" t="s">
        <v>163</v>
      </c>
    </row>
    <row r="21" spans="1:21" ht="61.5">
      <c r="A21" s="5"/>
      <c r="B21" s="3" t="s">
        <v>23</v>
      </c>
      <c r="C21" s="15"/>
      <c r="D21" s="21" t="s">
        <v>142</v>
      </c>
      <c r="E21" s="17">
        <v>600</v>
      </c>
      <c r="F21" s="17">
        <v>60016</v>
      </c>
      <c r="G21" s="86">
        <f t="shared" si="0"/>
        <v>1500</v>
      </c>
      <c r="H21" s="104">
        <f t="shared" si="2"/>
        <v>1500</v>
      </c>
      <c r="I21" s="97">
        <f t="shared" si="2"/>
        <v>0</v>
      </c>
      <c r="J21" s="19">
        <v>0</v>
      </c>
      <c r="K21" s="180">
        <v>0</v>
      </c>
      <c r="L21" s="86">
        <f t="shared" si="1"/>
        <v>1500</v>
      </c>
      <c r="M21" s="79">
        <v>1500</v>
      </c>
      <c r="N21" s="10">
        <v>0</v>
      </c>
      <c r="O21" s="87"/>
      <c r="P21" s="80"/>
      <c r="Q21" s="9"/>
      <c r="R21" s="87"/>
      <c r="S21" s="80"/>
      <c r="T21" s="9"/>
      <c r="U21" s="12" t="s">
        <v>5</v>
      </c>
    </row>
    <row r="22" spans="1:21" ht="76.5">
      <c r="A22" s="5"/>
      <c r="B22" s="3" t="s">
        <v>24</v>
      </c>
      <c r="C22" s="15"/>
      <c r="D22" s="22" t="s">
        <v>106</v>
      </c>
      <c r="E22" s="17">
        <v>600</v>
      </c>
      <c r="F22" s="17">
        <v>60016</v>
      </c>
      <c r="G22" s="86">
        <f t="shared" si="0"/>
        <v>750</v>
      </c>
      <c r="H22" s="104">
        <v>394</v>
      </c>
      <c r="I22" s="97">
        <v>356</v>
      </c>
      <c r="J22" s="18">
        <v>276</v>
      </c>
      <c r="K22" s="181">
        <v>161</v>
      </c>
      <c r="L22" s="86">
        <f t="shared" si="1"/>
        <v>179</v>
      </c>
      <c r="M22" s="79">
        <v>90</v>
      </c>
      <c r="N22" s="10">
        <v>89</v>
      </c>
      <c r="O22" s="86">
        <f>SUM(P22:Q22)</f>
        <v>134</v>
      </c>
      <c r="P22" s="79">
        <v>67</v>
      </c>
      <c r="Q22" s="10">
        <v>67</v>
      </c>
      <c r="R22" s="87"/>
      <c r="S22" s="80"/>
      <c r="T22" s="9"/>
      <c r="U22" s="12" t="s">
        <v>5</v>
      </c>
    </row>
    <row r="23" spans="1:21" ht="31.5">
      <c r="A23" s="5"/>
      <c r="B23" s="3" t="s">
        <v>26</v>
      </c>
      <c r="C23" s="15"/>
      <c r="D23" s="21" t="s">
        <v>25</v>
      </c>
      <c r="E23" s="17">
        <v>600</v>
      </c>
      <c r="F23" s="17">
        <v>60016</v>
      </c>
      <c r="G23" s="86">
        <f t="shared" si="0"/>
        <v>530</v>
      </c>
      <c r="H23" s="104">
        <f>SUM(M23,P23,S23)</f>
        <v>265</v>
      </c>
      <c r="I23" s="97">
        <f>SUM(N23,Q23,T23)</f>
        <v>265</v>
      </c>
      <c r="J23" s="18">
        <v>0</v>
      </c>
      <c r="K23" s="181">
        <v>0</v>
      </c>
      <c r="L23" s="87">
        <f t="shared" si="1"/>
        <v>0</v>
      </c>
      <c r="M23" s="80">
        <v>0</v>
      </c>
      <c r="N23" s="9">
        <v>0</v>
      </c>
      <c r="O23" s="87">
        <v>0</v>
      </c>
      <c r="P23" s="80">
        <v>0</v>
      </c>
      <c r="Q23" s="9">
        <v>0</v>
      </c>
      <c r="R23" s="86">
        <v>530</v>
      </c>
      <c r="S23" s="79">
        <v>265</v>
      </c>
      <c r="T23" s="10">
        <v>265</v>
      </c>
      <c r="U23" s="12" t="s">
        <v>5</v>
      </c>
    </row>
    <row r="24" spans="1:21" ht="18.75">
      <c r="A24" s="5"/>
      <c r="B24" s="3" t="s">
        <v>28</v>
      </c>
      <c r="C24" s="15"/>
      <c r="D24" s="20" t="s">
        <v>27</v>
      </c>
      <c r="E24" s="17">
        <v>600</v>
      </c>
      <c r="F24" s="17">
        <v>60016</v>
      </c>
      <c r="G24" s="86">
        <f t="shared" si="0"/>
        <v>300</v>
      </c>
      <c r="H24" s="104">
        <f>SUM(M24,P24)</f>
        <v>75</v>
      </c>
      <c r="I24" s="97">
        <f>SUM(N24,Q24)</f>
        <v>225</v>
      </c>
      <c r="J24" s="18">
        <v>0</v>
      </c>
      <c r="K24" s="181">
        <v>0</v>
      </c>
      <c r="L24" s="86">
        <f t="shared" si="1"/>
        <v>0</v>
      </c>
      <c r="M24" s="79">
        <v>0</v>
      </c>
      <c r="N24" s="10">
        <v>0</v>
      </c>
      <c r="O24" s="87">
        <f>SUM(P24:Q24)</f>
        <v>300</v>
      </c>
      <c r="P24" s="80">
        <v>75</v>
      </c>
      <c r="Q24" s="9">
        <v>225</v>
      </c>
      <c r="R24" s="87"/>
      <c r="S24" s="80"/>
      <c r="T24" s="9"/>
      <c r="U24" s="12" t="s">
        <v>5</v>
      </c>
    </row>
    <row r="25" spans="1:21" ht="31.5">
      <c r="A25" s="5"/>
      <c r="B25" s="3" t="s">
        <v>30</v>
      </c>
      <c r="C25" s="15"/>
      <c r="D25" s="21" t="s">
        <v>29</v>
      </c>
      <c r="E25" s="17">
        <v>600</v>
      </c>
      <c r="F25" s="17">
        <v>60016</v>
      </c>
      <c r="G25" s="86">
        <f t="shared" si="0"/>
        <v>1020</v>
      </c>
      <c r="H25" s="104">
        <f>SUM(M25,P25)</f>
        <v>255</v>
      </c>
      <c r="I25" s="97">
        <f>SUM(N25,Q25)</f>
        <v>765</v>
      </c>
      <c r="J25" s="19">
        <v>0</v>
      </c>
      <c r="K25" s="180">
        <v>0</v>
      </c>
      <c r="L25" s="86">
        <f t="shared" si="1"/>
        <v>0</v>
      </c>
      <c r="M25" s="79">
        <v>0</v>
      </c>
      <c r="N25" s="10">
        <v>0</v>
      </c>
      <c r="O25" s="87">
        <f>SUM(P25:Q25)</f>
        <v>1020</v>
      </c>
      <c r="P25" s="80">
        <v>255</v>
      </c>
      <c r="Q25" s="9">
        <v>765</v>
      </c>
      <c r="R25" s="87"/>
      <c r="S25" s="80"/>
      <c r="T25" s="9"/>
      <c r="U25" s="12" t="s">
        <v>5</v>
      </c>
    </row>
    <row r="26" spans="1:21" ht="31.5">
      <c r="A26" s="5"/>
      <c r="B26" s="3" t="s">
        <v>31</v>
      </c>
      <c r="C26" s="15"/>
      <c r="D26" s="24" t="s">
        <v>32</v>
      </c>
      <c r="E26" s="17">
        <v>900</v>
      </c>
      <c r="F26" s="23">
        <v>90015</v>
      </c>
      <c r="G26" s="86">
        <f t="shared" si="0"/>
        <v>737</v>
      </c>
      <c r="H26" s="104">
        <f>SUM(K26,M26,P26,S26)</f>
        <v>437</v>
      </c>
      <c r="I26" s="97">
        <f>SUM(N26,Q26,T26)</f>
        <v>300</v>
      </c>
      <c r="J26" s="18">
        <v>0</v>
      </c>
      <c r="K26" s="181">
        <v>257</v>
      </c>
      <c r="L26" s="86">
        <f t="shared" si="1"/>
        <v>80</v>
      </c>
      <c r="M26" s="79">
        <v>80</v>
      </c>
      <c r="N26" s="10">
        <v>0</v>
      </c>
      <c r="O26" s="86">
        <v>200</v>
      </c>
      <c r="P26" s="79">
        <v>50</v>
      </c>
      <c r="Q26" s="10">
        <v>150</v>
      </c>
      <c r="R26" s="86">
        <v>200</v>
      </c>
      <c r="S26" s="79">
        <v>50</v>
      </c>
      <c r="T26" s="10">
        <v>150</v>
      </c>
      <c r="U26" s="12" t="s">
        <v>5</v>
      </c>
    </row>
    <row r="27" spans="1:21" ht="31.5">
      <c r="A27" s="5"/>
      <c r="B27" s="3" t="s">
        <v>33</v>
      </c>
      <c r="C27" s="15"/>
      <c r="D27" s="21" t="s">
        <v>34</v>
      </c>
      <c r="E27" s="17">
        <v>900</v>
      </c>
      <c r="F27" s="17">
        <v>90095</v>
      </c>
      <c r="G27" s="86">
        <f t="shared" si="0"/>
        <v>1200</v>
      </c>
      <c r="H27" s="104">
        <f>SUM(M27,P27,S27)</f>
        <v>600</v>
      </c>
      <c r="I27" s="132">
        <f>SUM(N27,Q27,T27)</f>
        <v>600</v>
      </c>
      <c r="J27" s="19">
        <v>0</v>
      </c>
      <c r="K27" s="180">
        <v>0</v>
      </c>
      <c r="L27" s="86">
        <f t="shared" si="1"/>
        <v>0</v>
      </c>
      <c r="M27" s="79">
        <v>0</v>
      </c>
      <c r="N27" s="10">
        <v>0</v>
      </c>
      <c r="O27" s="86">
        <v>600</v>
      </c>
      <c r="P27" s="79">
        <v>300</v>
      </c>
      <c r="Q27" s="10">
        <v>300</v>
      </c>
      <c r="R27" s="86">
        <v>600</v>
      </c>
      <c r="S27" s="79">
        <v>300</v>
      </c>
      <c r="T27" s="10">
        <v>300</v>
      </c>
      <c r="U27" s="12" t="s">
        <v>5</v>
      </c>
    </row>
    <row r="28" spans="1:21" ht="46.5">
      <c r="A28" s="5"/>
      <c r="B28" s="3" t="s">
        <v>35</v>
      </c>
      <c r="C28" s="15"/>
      <c r="D28" s="21" t="s">
        <v>36</v>
      </c>
      <c r="E28" s="17">
        <v>900</v>
      </c>
      <c r="F28" s="17">
        <v>90095</v>
      </c>
      <c r="G28" s="86">
        <f t="shared" si="0"/>
        <v>156</v>
      </c>
      <c r="H28" s="104">
        <f>SUM(K28)</f>
        <v>156</v>
      </c>
      <c r="I28" s="97">
        <v>0</v>
      </c>
      <c r="J28" s="19">
        <v>0</v>
      </c>
      <c r="K28" s="180">
        <v>156</v>
      </c>
      <c r="L28" s="87"/>
      <c r="M28" s="80"/>
      <c r="N28" s="9"/>
      <c r="O28" s="87"/>
      <c r="P28" s="80"/>
      <c r="Q28" s="9"/>
      <c r="R28" s="87"/>
      <c r="S28" s="80"/>
      <c r="T28" s="9"/>
      <c r="U28" s="12" t="s">
        <v>5</v>
      </c>
    </row>
    <row r="29" spans="1:21" ht="18.75">
      <c r="A29" s="29"/>
      <c r="B29" s="30" t="s">
        <v>37</v>
      </c>
      <c r="C29" s="31"/>
      <c r="D29" s="164" t="s">
        <v>72</v>
      </c>
      <c r="E29" s="158">
        <v>900</v>
      </c>
      <c r="F29" s="158">
        <v>90003</v>
      </c>
      <c r="G29" s="150">
        <f t="shared" si="0"/>
        <v>100</v>
      </c>
      <c r="H29" s="165">
        <f aca="true" t="shared" si="3" ref="H29:I31">SUM(M29,P29)</f>
        <v>100</v>
      </c>
      <c r="I29" s="166">
        <f t="shared" si="3"/>
        <v>0</v>
      </c>
      <c r="J29" s="149">
        <v>0</v>
      </c>
      <c r="K29" s="182">
        <v>0</v>
      </c>
      <c r="L29" s="91">
        <f>SUM(M29:N29)</f>
        <v>0</v>
      </c>
      <c r="M29" s="90">
        <v>0</v>
      </c>
      <c r="N29" s="11">
        <v>0</v>
      </c>
      <c r="O29" s="91">
        <f>SUM(P29:Q29)</f>
        <v>100</v>
      </c>
      <c r="P29" s="90">
        <v>100</v>
      </c>
      <c r="Q29" s="11">
        <v>0</v>
      </c>
      <c r="R29" s="91"/>
      <c r="S29" s="90"/>
      <c r="T29" s="11"/>
      <c r="U29" s="35" t="s">
        <v>5</v>
      </c>
    </row>
    <row r="30" spans="1:21" ht="46.5">
      <c r="A30" s="5"/>
      <c r="B30" s="3" t="s">
        <v>132</v>
      </c>
      <c r="C30" s="156"/>
      <c r="D30" s="157" t="s">
        <v>153</v>
      </c>
      <c r="E30" s="158">
        <v>600</v>
      </c>
      <c r="F30" s="158">
        <v>60016</v>
      </c>
      <c r="G30" s="150">
        <f t="shared" si="0"/>
        <v>1324</v>
      </c>
      <c r="H30" s="165">
        <f t="shared" si="3"/>
        <v>672</v>
      </c>
      <c r="I30" s="166">
        <f t="shared" si="3"/>
        <v>652</v>
      </c>
      <c r="J30" s="149">
        <v>0</v>
      </c>
      <c r="K30" s="182">
        <v>0</v>
      </c>
      <c r="L30" s="151">
        <f>SUM(M30:N30)</f>
        <v>454</v>
      </c>
      <c r="M30" s="152">
        <v>454</v>
      </c>
      <c r="N30" s="153">
        <v>0</v>
      </c>
      <c r="O30" s="225">
        <f>SUM(P30:Q30)</f>
        <v>870</v>
      </c>
      <c r="P30" s="226">
        <v>218</v>
      </c>
      <c r="Q30" s="227">
        <v>652</v>
      </c>
      <c r="R30" s="87"/>
      <c r="S30" s="80"/>
      <c r="T30" s="155"/>
      <c r="U30" s="62" t="s">
        <v>5</v>
      </c>
    </row>
    <row r="31" spans="1:21" ht="46.5">
      <c r="A31" s="29"/>
      <c r="B31" s="30" t="s">
        <v>143</v>
      </c>
      <c r="C31" s="31"/>
      <c r="D31" s="157" t="s">
        <v>134</v>
      </c>
      <c r="E31" s="158">
        <v>600</v>
      </c>
      <c r="F31" s="158">
        <v>60016</v>
      </c>
      <c r="G31" s="150">
        <f t="shared" si="0"/>
        <v>109</v>
      </c>
      <c r="H31" s="165">
        <f t="shared" si="3"/>
        <v>109</v>
      </c>
      <c r="I31" s="166">
        <f t="shared" si="3"/>
        <v>0</v>
      </c>
      <c r="J31" s="149">
        <v>0</v>
      </c>
      <c r="K31" s="182">
        <v>0</v>
      </c>
      <c r="L31" s="151">
        <f>SUM(M31:N31)</f>
        <v>109</v>
      </c>
      <c r="M31" s="152">
        <f>100+9</f>
        <v>109</v>
      </c>
      <c r="N31" s="196">
        <v>0</v>
      </c>
      <c r="O31" s="151"/>
      <c r="P31" s="152"/>
      <c r="Q31" s="196"/>
      <c r="R31" s="91"/>
      <c r="S31" s="90"/>
      <c r="T31" s="11"/>
      <c r="U31" s="35"/>
    </row>
    <row r="32" spans="1:21" ht="32.25" thickBot="1">
      <c r="A32" s="197"/>
      <c r="B32" s="198" t="s">
        <v>144</v>
      </c>
      <c r="C32" s="199"/>
      <c r="D32" s="200" t="s">
        <v>145</v>
      </c>
      <c r="E32" s="201">
        <v>900</v>
      </c>
      <c r="F32" s="201">
        <v>90015</v>
      </c>
      <c r="G32" s="202">
        <f t="shared" si="0"/>
        <v>22</v>
      </c>
      <c r="H32" s="203">
        <f>SUM(M32)</f>
        <v>22</v>
      </c>
      <c r="I32" s="204">
        <f>SUM(N32)</f>
        <v>0</v>
      </c>
      <c r="J32" s="148">
        <v>0</v>
      </c>
      <c r="K32" s="183">
        <v>0</v>
      </c>
      <c r="L32" s="205">
        <f>SUM(M32:N32)</f>
        <v>22</v>
      </c>
      <c r="M32" s="206">
        <v>22</v>
      </c>
      <c r="N32" s="154">
        <v>0</v>
      </c>
      <c r="O32" s="205"/>
      <c r="P32" s="206"/>
      <c r="Q32" s="154"/>
      <c r="R32" s="205"/>
      <c r="S32" s="206"/>
      <c r="T32" s="154"/>
      <c r="U32" s="207"/>
    </row>
    <row r="33" spans="1:21" ht="19.5" thickBot="1" thickTop="1">
      <c r="A33" s="53" t="s">
        <v>38</v>
      </c>
      <c r="B33" s="53"/>
      <c r="C33" s="147"/>
      <c r="D33" s="139" t="s">
        <v>40</v>
      </c>
      <c r="E33" s="140"/>
      <c r="F33" s="140"/>
      <c r="G33" s="141"/>
      <c r="H33" s="142"/>
      <c r="I33" s="143"/>
      <c r="J33" s="144"/>
      <c r="K33" s="184"/>
      <c r="L33" s="141"/>
      <c r="M33" s="145"/>
      <c r="N33" s="146"/>
      <c r="O33" s="83"/>
      <c r="P33" s="76"/>
      <c r="Q33" s="49"/>
      <c r="R33" s="83"/>
      <c r="S33" s="76"/>
      <c r="T33" s="49"/>
      <c r="U33" s="50"/>
    </row>
    <row r="34" spans="1:21" ht="48" thickBot="1" thickTop="1">
      <c r="A34" s="57" t="s">
        <v>88</v>
      </c>
      <c r="B34" s="57" t="s">
        <v>2</v>
      </c>
      <c r="C34" s="58"/>
      <c r="D34" s="209" t="s">
        <v>152</v>
      </c>
      <c r="E34" s="59">
        <v>754</v>
      </c>
      <c r="F34" s="59">
        <v>75416</v>
      </c>
      <c r="G34" s="88">
        <f>SUM(H34:I34)</f>
        <v>696</v>
      </c>
      <c r="H34" s="212">
        <f>SUM(K34,M34,P34,S34)</f>
        <v>396</v>
      </c>
      <c r="I34" s="213">
        <f>SUM(N34,Q34,T34)</f>
        <v>300</v>
      </c>
      <c r="J34" s="243">
        <v>0</v>
      </c>
      <c r="K34" s="244">
        <v>12</v>
      </c>
      <c r="L34" s="211">
        <f>SUM(M34:N34)</f>
        <v>284</v>
      </c>
      <c r="M34" s="245">
        <v>284</v>
      </c>
      <c r="N34" s="61">
        <v>0</v>
      </c>
      <c r="O34" s="88">
        <f>SUM(P34:Q34)</f>
        <v>200</v>
      </c>
      <c r="P34" s="81">
        <v>50</v>
      </c>
      <c r="Q34" s="61">
        <v>150</v>
      </c>
      <c r="R34" s="88">
        <f>SUM(S34:T34)</f>
        <v>200</v>
      </c>
      <c r="S34" s="81">
        <v>50</v>
      </c>
      <c r="T34" s="61">
        <v>150</v>
      </c>
      <c r="U34" s="35" t="s">
        <v>5</v>
      </c>
    </row>
    <row r="35" spans="1:21" ht="19.5" thickBot="1" thickTop="1">
      <c r="A35" s="53" t="s">
        <v>39</v>
      </c>
      <c r="B35" s="53"/>
      <c r="C35" s="54"/>
      <c r="D35" s="55" t="s">
        <v>81</v>
      </c>
      <c r="E35" s="47"/>
      <c r="F35" s="47"/>
      <c r="G35" s="83"/>
      <c r="H35" s="103"/>
      <c r="I35" s="96"/>
      <c r="J35" s="48"/>
      <c r="K35" s="178"/>
      <c r="L35" s="83"/>
      <c r="M35" s="76"/>
      <c r="N35" s="49"/>
      <c r="O35" s="83"/>
      <c r="P35" s="76"/>
      <c r="Q35" s="49"/>
      <c r="R35" s="83"/>
      <c r="S35" s="76"/>
      <c r="T35" s="49"/>
      <c r="U35" s="50"/>
    </row>
    <row r="36" spans="1:21" ht="49.5" thickTop="1">
      <c r="A36" s="37" t="s">
        <v>89</v>
      </c>
      <c r="B36" s="37" t="s">
        <v>2</v>
      </c>
      <c r="C36" s="38"/>
      <c r="D36" s="51" t="s">
        <v>161</v>
      </c>
      <c r="E36" s="40">
        <v>900</v>
      </c>
      <c r="F36" s="40">
        <v>90002</v>
      </c>
      <c r="G36" s="84">
        <f>SUM(H36:I36)</f>
        <v>4736</v>
      </c>
      <c r="H36" s="101">
        <f>SUM(M36,P36)</f>
        <v>1407</v>
      </c>
      <c r="I36" s="94">
        <f>SUM(N36,Q36)</f>
        <v>3329</v>
      </c>
      <c r="J36" s="41">
        <v>0</v>
      </c>
      <c r="K36" s="186">
        <v>0</v>
      </c>
      <c r="L36" s="84">
        <f>SUM(M36:N36)</f>
        <v>671</v>
      </c>
      <c r="M36" s="77">
        <v>671</v>
      </c>
      <c r="N36" s="42">
        <v>0</v>
      </c>
      <c r="O36" s="89">
        <f>SUM(P36:Q36)</f>
        <v>4065</v>
      </c>
      <c r="P36" s="82">
        <v>736</v>
      </c>
      <c r="Q36" s="43">
        <v>3329</v>
      </c>
      <c r="R36" s="89"/>
      <c r="S36" s="82"/>
      <c r="T36" s="43"/>
      <c r="U36" s="52" t="s">
        <v>41</v>
      </c>
    </row>
    <row r="37" spans="1:21" ht="31.5">
      <c r="A37" s="3" t="s">
        <v>89</v>
      </c>
      <c r="B37" s="3" t="s">
        <v>42</v>
      </c>
      <c r="C37" s="15"/>
      <c r="D37" s="21" t="s">
        <v>43</v>
      </c>
      <c r="E37" s="17">
        <v>900</v>
      </c>
      <c r="F37" s="17">
        <v>90002</v>
      </c>
      <c r="G37" s="86">
        <f>SUM(H37:I37)</f>
        <v>40</v>
      </c>
      <c r="H37" s="104">
        <f>SUM(M37)</f>
        <v>40</v>
      </c>
      <c r="I37" s="97"/>
      <c r="J37" s="18">
        <v>0</v>
      </c>
      <c r="K37" s="181">
        <v>0</v>
      </c>
      <c r="L37" s="86">
        <f>SUM(M37:N37)</f>
        <v>40</v>
      </c>
      <c r="M37" s="79">
        <v>40</v>
      </c>
      <c r="N37" s="10">
        <v>0</v>
      </c>
      <c r="O37" s="87"/>
      <c r="P37" s="80"/>
      <c r="Q37" s="9"/>
      <c r="R37" s="87"/>
      <c r="S37" s="80"/>
      <c r="T37" s="9"/>
      <c r="U37" s="12" t="s">
        <v>45</v>
      </c>
    </row>
    <row r="38" spans="1:21" ht="32.25" thickBot="1">
      <c r="A38" s="63" t="s">
        <v>89</v>
      </c>
      <c r="B38" s="63" t="s">
        <v>44</v>
      </c>
      <c r="C38" s="64"/>
      <c r="D38" s="32" t="s">
        <v>46</v>
      </c>
      <c r="E38" s="25">
        <v>900</v>
      </c>
      <c r="F38" s="25">
        <v>90004</v>
      </c>
      <c r="G38" s="85">
        <f>SUM(H38:I38)</f>
        <v>3035</v>
      </c>
      <c r="H38" s="102">
        <f>SUM(K38,M38,P38,S38)</f>
        <v>1930</v>
      </c>
      <c r="I38" s="95">
        <f>SUM(N38,Q38,T38)</f>
        <v>1105</v>
      </c>
      <c r="J38" s="26">
        <v>0</v>
      </c>
      <c r="K38" s="187">
        <v>43</v>
      </c>
      <c r="L38" s="85">
        <f>SUM(M38:N38)</f>
        <v>732</v>
      </c>
      <c r="M38" s="78">
        <f>644+88</f>
        <v>732</v>
      </c>
      <c r="N38" s="34">
        <v>0</v>
      </c>
      <c r="O38" s="85">
        <f>SUM(P38:Q38)</f>
        <v>1000</v>
      </c>
      <c r="P38" s="78">
        <v>500</v>
      </c>
      <c r="Q38" s="34">
        <v>500</v>
      </c>
      <c r="R38" s="85">
        <f>SUM(S38:T38)</f>
        <v>1260</v>
      </c>
      <c r="S38" s="78">
        <v>655</v>
      </c>
      <c r="T38" s="34">
        <v>605</v>
      </c>
      <c r="U38" s="35" t="s">
        <v>45</v>
      </c>
    </row>
    <row r="39" spans="1:21" ht="19.5" thickBot="1" thickTop="1">
      <c r="A39" s="53" t="s">
        <v>119</v>
      </c>
      <c r="B39" s="53"/>
      <c r="C39" s="54"/>
      <c r="D39" s="55" t="s">
        <v>82</v>
      </c>
      <c r="E39" s="47"/>
      <c r="F39" s="47"/>
      <c r="G39" s="83"/>
      <c r="H39" s="103"/>
      <c r="I39" s="96"/>
      <c r="J39" s="48"/>
      <c r="K39" s="178"/>
      <c r="L39" s="83"/>
      <c r="M39" s="76"/>
      <c r="N39" s="49"/>
      <c r="O39" s="83"/>
      <c r="P39" s="76"/>
      <c r="Q39" s="49"/>
      <c r="R39" s="83"/>
      <c r="S39" s="76"/>
      <c r="T39" s="49"/>
      <c r="U39" s="50"/>
    </row>
    <row r="40" spans="1:21" ht="32.25" thickTop="1">
      <c r="A40" s="37" t="s">
        <v>89</v>
      </c>
      <c r="B40" s="37" t="s">
        <v>2</v>
      </c>
      <c r="C40" s="38"/>
      <c r="D40" s="51" t="s">
        <v>48</v>
      </c>
      <c r="E40" s="40">
        <v>700</v>
      </c>
      <c r="F40" s="40">
        <v>70095</v>
      </c>
      <c r="G40" s="84">
        <f>SUM(H40:I40)</f>
        <v>2882</v>
      </c>
      <c r="H40" s="101">
        <f>SUM(K40,M40,P40)</f>
        <v>2882</v>
      </c>
      <c r="I40" s="94">
        <f>SUM(N40,Q40)</f>
        <v>0</v>
      </c>
      <c r="J40" s="56">
        <v>0</v>
      </c>
      <c r="K40" s="188">
        <v>50</v>
      </c>
      <c r="L40" s="84">
        <f>SUM(M40:N40)</f>
        <v>1450</v>
      </c>
      <c r="M40" s="77">
        <v>1450</v>
      </c>
      <c r="N40" s="42">
        <v>0</v>
      </c>
      <c r="O40" s="89">
        <f>SUM(P40:Q40)</f>
        <v>1382</v>
      </c>
      <c r="P40" s="82">
        <v>1382</v>
      </c>
      <c r="Q40" s="43">
        <v>0</v>
      </c>
      <c r="R40" s="89"/>
      <c r="S40" s="82"/>
      <c r="T40" s="43"/>
      <c r="U40" s="44" t="s">
        <v>45</v>
      </c>
    </row>
    <row r="41" spans="1:21" ht="18.75">
      <c r="A41" s="3" t="s">
        <v>89</v>
      </c>
      <c r="B41" s="3" t="s">
        <v>42</v>
      </c>
      <c r="C41" s="15"/>
      <c r="D41" s="21" t="s">
        <v>49</v>
      </c>
      <c r="E41" s="17">
        <v>700</v>
      </c>
      <c r="F41" s="17">
        <v>70095</v>
      </c>
      <c r="G41" s="86">
        <f>SUM(H41:I41)</f>
        <v>900</v>
      </c>
      <c r="H41" s="104">
        <f>SUM(M41,P41,S41)</f>
        <v>300</v>
      </c>
      <c r="I41" s="97">
        <f>SUM(N41,Q41,T41)</f>
        <v>600</v>
      </c>
      <c r="J41" s="19">
        <v>0</v>
      </c>
      <c r="K41" s="180">
        <v>0</v>
      </c>
      <c r="L41" s="86">
        <f>SUM(M41:N41)</f>
        <v>100</v>
      </c>
      <c r="M41" s="79">
        <v>100</v>
      </c>
      <c r="N41" s="10">
        <v>0</v>
      </c>
      <c r="O41" s="86">
        <f>SUM(P41:Q41)</f>
        <v>400</v>
      </c>
      <c r="P41" s="79">
        <v>100</v>
      </c>
      <c r="Q41" s="10">
        <v>300</v>
      </c>
      <c r="R41" s="86">
        <f>SUM(S41:T41)</f>
        <v>400</v>
      </c>
      <c r="S41" s="79">
        <v>100</v>
      </c>
      <c r="T41" s="10">
        <v>300</v>
      </c>
      <c r="U41" s="12" t="s">
        <v>45</v>
      </c>
    </row>
    <row r="42" spans="1:21" ht="33.75">
      <c r="A42" s="3" t="s">
        <v>89</v>
      </c>
      <c r="B42" s="3" t="s">
        <v>44</v>
      </c>
      <c r="C42" s="15"/>
      <c r="D42" s="21" t="s">
        <v>104</v>
      </c>
      <c r="E42" s="17">
        <v>700</v>
      </c>
      <c r="F42" s="17">
        <v>70095</v>
      </c>
      <c r="G42" s="86">
        <f>SUM(H42:I42)</f>
        <v>2000</v>
      </c>
      <c r="H42" s="104">
        <f>SUM(M42,P42,S42)</f>
        <v>1000</v>
      </c>
      <c r="I42" s="97">
        <f>SUM(N42,Q42,T42)</f>
        <v>1000</v>
      </c>
      <c r="J42" s="19">
        <v>0</v>
      </c>
      <c r="K42" s="180">
        <v>0</v>
      </c>
      <c r="L42" s="86">
        <f>SUM(M42:N42)</f>
        <v>100</v>
      </c>
      <c r="M42" s="79">
        <v>50</v>
      </c>
      <c r="N42" s="10">
        <v>50</v>
      </c>
      <c r="O42" s="86">
        <v>900</v>
      </c>
      <c r="P42" s="79">
        <v>450</v>
      </c>
      <c r="Q42" s="10">
        <v>450</v>
      </c>
      <c r="R42" s="86">
        <v>1000</v>
      </c>
      <c r="S42" s="79">
        <v>500</v>
      </c>
      <c r="T42" s="10">
        <v>500</v>
      </c>
      <c r="U42" s="12" t="s">
        <v>45</v>
      </c>
    </row>
    <row r="43" spans="1:21" ht="31.5">
      <c r="A43" s="3" t="s">
        <v>89</v>
      </c>
      <c r="B43" s="3" t="s">
        <v>9</v>
      </c>
      <c r="C43" s="15"/>
      <c r="D43" s="21" t="s">
        <v>50</v>
      </c>
      <c r="E43" s="17">
        <v>700</v>
      </c>
      <c r="F43" s="17">
        <v>70095</v>
      </c>
      <c r="G43" s="86">
        <f>SUM(H43:I43)</f>
        <v>4000</v>
      </c>
      <c r="H43" s="104">
        <f>SUM(K43,M43,P43)</f>
        <v>3130</v>
      </c>
      <c r="I43" s="97">
        <f>SUM(N43,Q43)</f>
        <v>870</v>
      </c>
      <c r="J43" s="19">
        <v>0</v>
      </c>
      <c r="K43" s="180">
        <v>133</v>
      </c>
      <c r="L43" s="86">
        <f>SUM(M43:N43)</f>
        <v>1041</v>
      </c>
      <c r="M43" s="79">
        <v>1041</v>
      </c>
      <c r="N43" s="10">
        <v>0</v>
      </c>
      <c r="O43" s="86">
        <f>SUM(P43:Q43)</f>
        <v>2826</v>
      </c>
      <c r="P43" s="79">
        <v>1956</v>
      </c>
      <c r="Q43" s="10">
        <v>870</v>
      </c>
      <c r="R43" s="87"/>
      <c r="S43" s="80"/>
      <c r="T43" s="9"/>
      <c r="U43" s="12" t="s">
        <v>45</v>
      </c>
    </row>
    <row r="44" spans="1:21" ht="34.5" thickBot="1">
      <c r="A44" s="30" t="s">
        <v>89</v>
      </c>
      <c r="B44" s="30" t="s">
        <v>10</v>
      </c>
      <c r="C44" s="31"/>
      <c r="D44" s="32" t="s">
        <v>105</v>
      </c>
      <c r="E44" s="25">
        <v>700</v>
      </c>
      <c r="F44" s="25">
        <v>70021</v>
      </c>
      <c r="G44" s="85">
        <f>SUM(H44:I44)</f>
        <v>3000</v>
      </c>
      <c r="H44" s="102">
        <f>SUM(M44,P44)</f>
        <v>1000</v>
      </c>
      <c r="I44" s="95">
        <f>SUM(N44,Q44)</f>
        <v>2000</v>
      </c>
      <c r="J44" s="33">
        <v>0</v>
      </c>
      <c r="K44" s="189">
        <v>0</v>
      </c>
      <c r="L44" s="85">
        <v>0</v>
      </c>
      <c r="M44" s="78">
        <v>0</v>
      </c>
      <c r="N44" s="34">
        <v>0</v>
      </c>
      <c r="O44" s="85">
        <v>3000</v>
      </c>
      <c r="P44" s="78">
        <v>1000</v>
      </c>
      <c r="Q44" s="34">
        <v>2000</v>
      </c>
      <c r="R44" s="91"/>
      <c r="S44" s="90"/>
      <c r="T44" s="11"/>
      <c r="U44" s="35" t="s">
        <v>51</v>
      </c>
    </row>
    <row r="45" spans="1:21" ht="32.25" thickBot="1" thickTop="1">
      <c r="A45" s="53" t="s">
        <v>47</v>
      </c>
      <c r="B45" s="53"/>
      <c r="C45" s="54"/>
      <c r="D45" s="55" t="s">
        <v>52</v>
      </c>
      <c r="E45" s="47"/>
      <c r="F45" s="47"/>
      <c r="G45" s="83"/>
      <c r="H45" s="103"/>
      <c r="I45" s="96"/>
      <c r="J45" s="48"/>
      <c r="K45" s="178"/>
      <c r="L45" s="83"/>
      <c r="M45" s="76"/>
      <c r="N45" s="49"/>
      <c r="O45" s="83"/>
      <c r="P45" s="76"/>
      <c r="Q45" s="49"/>
      <c r="R45" s="83"/>
      <c r="S45" s="76"/>
      <c r="T45" s="49"/>
      <c r="U45" s="50"/>
    </row>
    <row r="46" spans="1:21" ht="19.5" thickTop="1">
      <c r="A46" s="65"/>
      <c r="B46" s="37" t="s">
        <v>2</v>
      </c>
      <c r="C46" s="66"/>
      <c r="D46" s="39" t="s">
        <v>93</v>
      </c>
      <c r="E46" s="40">
        <v>750</v>
      </c>
      <c r="F46" s="40">
        <v>75023</v>
      </c>
      <c r="G46" s="84">
        <f aca="true" t="shared" si="4" ref="G46:G51">SUM(H46:I46)</f>
        <v>2014</v>
      </c>
      <c r="H46" s="101">
        <f aca="true" t="shared" si="5" ref="H46:H51">SUM(K46,M46)</f>
        <v>2014</v>
      </c>
      <c r="I46" s="94">
        <f aca="true" t="shared" si="6" ref="I46:I51">SUM(N46)</f>
        <v>0</v>
      </c>
      <c r="J46" s="41">
        <v>0</v>
      </c>
      <c r="K46" s="186">
        <v>102</v>
      </c>
      <c r="L46" s="89">
        <f aca="true" t="shared" si="7" ref="L46:L51">SUM(M46:N46)</f>
        <v>1912</v>
      </c>
      <c r="M46" s="82">
        <v>1912</v>
      </c>
      <c r="N46" s="43">
        <v>0</v>
      </c>
      <c r="O46" s="89"/>
      <c r="P46" s="82"/>
      <c r="Q46" s="43"/>
      <c r="R46" s="89"/>
      <c r="S46" s="82"/>
      <c r="T46" s="43"/>
      <c r="U46" s="44" t="s">
        <v>45</v>
      </c>
    </row>
    <row r="47" spans="1:21" ht="46.5">
      <c r="A47" s="2"/>
      <c r="B47" s="3" t="s">
        <v>42</v>
      </c>
      <c r="C47" s="16"/>
      <c r="D47" s="21" t="s">
        <v>146</v>
      </c>
      <c r="E47" s="17">
        <v>921</v>
      </c>
      <c r="F47" s="108" t="s">
        <v>115</v>
      </c>
      <c r="G47" s="86">
        <f t="shared" si="4"/>
        <v>104</v>
      </c>
      <c r="H47" s="104">
        <f t="shared" si="5"/>
        <v>104</v>
      </c>
      <c r="I47" s="97">
        <f t="shared" si="6"/>
        <v>0</v>
      </c>
      <c r="J47" s="19">
        <v>0</v>
      </c>
      <c r="K47" s="180">
        <v>14</v>
      </c>
      <c r="L47" s="87">
        <f t="shared" si="7"/>
        <v>90</v>
      </c>
      <c r="M47" s="80">
        <v>90</v>
      </c>
      <c r="N47" s="9">
        <v>0</v>
      </c>
      <c r="O47" s="87"/>
      <c r="P47" s="80"/>
      <c r="Q47" s="9"/>
      <c r="R47" s="87"/>
      <c r="S47" s="80"/>
      <c r="T47" s="9"/>
      <c r="U47" s="13" t="s">
        <v>53</v>
      </c>
    </row>
    <row r="48" spans="1:21" ht="18.75">
      <c r="A48" s="2"/>
      <c r="B48" s="3" t="s">
        <v>44</v>
      </c>
      <c r="C48" s="16"/>
      <c r="D48" s="20" t="s">
        <v>92</v>
      </c>
      <c r="E48" s="17">
        <v>853</v>
      </c>
      <c r="F48" s="17">
        <v>85305</v>
      </c>
      <c r="G48" s="86">
        <f t="shared" si="4"/>
        <v>254</v>
      </c>
      <c r="H48" s="104">
        <f t="shared" si="5"/>
        <v>254</v>
      </c>
      <c r="I48" s="97">
        <f t="shared" si="6"/>
        <v>0</v>
      </c>
      <c r="J48" s="19">
        <v>0</v>
      </c>
      <c r="K48" s="180">
        <v>110</v>
      </c>
      <c r="L48" s="87">
        <f t="shared" si="7"/>
        <v>144</v>
      </c>
      <c r="M48" s="80">
        <f>90+54</f>
        <v>144</v>
      </c>
      <c r="N48" s="9">
        <v>0</v>
      </c>
      <c r="O48" s="87"/>
      <c r="P48" s="80"/>
      <c r="Q48" s="9"/>
      <c r="R48" s="87"/>
      <c r="S48" s="80"/>
      <c r="T48" s="9"/>
      <c r="U48" s="44" t="s">
        <v>45</v>
      </c>
    </row>
    <row r="49" spans="1:21" ht="18.75">
      <c r="A49" s="2"/>
      <c r="B49" s="3" t="s">
        <v>9</v>
      </c>
      <c r="C49" s="16"/>
      <c r="D49" s="216" t="s">
        <v>150</v>
      </c>
      <c r="E49" s="17">
        <v>801</v>
      </c>
      <c r="F49" s="17">
        <v>80104</v>
      </c>
      <c r="G49" s="86">
        <f t="shared" si="4"/>
        <v>1007</v>
      </c>
      <c r="H49" s="104">
        <f t="shared" si="5"/>
        <v>1007</v>
      </c>
      <c r="I49" s="97">
        <f t="shared" si="6"/>
        <v>0</v>
      </c>
      <c r="J49" s="18">
        <v>0</v>
      </c>
      <c r="K49" s="181">
        <v>358</v>
      </c>
      <c r="L49" s="87">
        <f t="shared" si="7"/>
        <v>649</v>
      </c>
      <c r="M49" s="80">
        <v>649</v>
      </c>
      <c r="N49" s="9">
        <v>0</v>
      </c>
      <c r="O49" s="87"/>
      <c r="P49" s="80"/>
      <c r="Q49" s="9"/>
      <c r="R49" s="87"/>
      <c r="S49" s="80"/>
      <c r="T49" s="9"/>
      <c r="U49" s="44" t="s">
        <v>45</v>
      </c>
    </row>
    <row r="50" spans="1:21" ht="18.75">
      <c r="A50" s="2"/>
      <c r="B50" s="3" t="s">
        <v>10</v>
      </c>
      <c r="C50" s="16"/>
      <c r="D50" s="216" t="s">
        <v>151</v>
      </c>
      <c r="E50" s="17">
        <v>801</v>
      </c>
      <c r="F50" s="17">
        <v>80101</v>
      </c>
      <c r="G50" s="86">
        <f t="shared" si="4"/>
        <v>1822</v>
      </c>
      <c r="H50" s="104">
        <f t="shared" si="5"/>
        <v>1822</v>
      </c>
      <c r="I50" s="97">
        <f t="shared" si="6"/>
        <v>0</v>
      </c>
      <c r="J50" s="18">
        <v>0</v>
      </c>
      <c r="K50" s="181">
        <v>999</v>
      </c>
      <c r="L50" s="87">
        <f t="shared" si="7"/>
        <v>823</v>
      </c>
      <c r="M50" s="80">
        <f>720+103</f>
        <v>823</v>
      </c>
      <c r="N50" s="9">
        <v>0</v>
      </c>
      <c r="O50" s="87"/>
      <c r="P50" s="80"/>
      <c r="Q50" s="9"/>
      <c r="R50" s="87"/>
      <c r="S50" s="80"/>
      <c r="T50" s="9"/>
      <c r="U50" s="44" t="s">
        <v>45</v>
      </c>
    </row>
    <row r="51" spans="1:21" ht="19.5" thickBot="1">
      <c r="A51" s="67"/>
      <c r="B51" s="30" t="s">
        <v>13</v>
      </c>
      <c r="C51" s="68"/>
      <c r="D51" s="32" t="s">
        <v>91</v>
      </c>
      <c r="E51" s="25">
        <v>801</v>
      </c>
      <c r="F51" s="25">
        <v>80110</v>
      </c>
      <c r="G51" s="85">
        <f t="shared" si="4"/>
        <v>1394</v>
      </c>
      <c r="H51" s="102">
        <f t="shared" si="5"/>
        <v>1394</v>
      </c>
      <c r="I51" s="95">
        <f t="shared" si="6"/>
        <v>0</v>
      </c>
      <c r="J51" s="26">
        <v>0</v>
      </c>
      <c r="K51" s="187">
        <v>441</v>
      </c>
      <c r="L51" s="91">
        <f t="shared" si="7"/>
        <v>953</v>
      </c>
      <c r="M51" s="90">
        <f>1110-157</f>
        <v>953</v>
      </c>
      <c r="N51" s="11">
        <v>0</v>
      </c>
      <c r="O51" s="91"/>
      <c r="P51" s="90"/>
      <c r="Q51" s="11"/>
      <c r="R51" s="91"/>
      <c r="S51" s="90"/>
      <c r="T51" s="11"/>
      <c r="U51" s="44" t="s">
        <v>45</v>
      </c>
    </row>
    <row r="52" spans="1:21" ht="19.5" thickBot="1" thickTop="1">
      <c r="A52" s="53" t="s">
        <v>54</v>
      </c>
      <c r="B52" s="53"/>
      <c r="C52" s="54"/>
      <c r="D52" s="69" t="s">
        <v>55</v>
      </c>
      <c r="E52" s="47"/>
      <c r="F52" s="47"/>
      <c r="G52" s="99"/>
      <c r="H52" s="100"/>
      <c r="I52" s="93"/>
      <c r="J52" s="48"/>
      <c r="K52" s="178"/>
      <c r="L52" s="83"/>
      <c r="M52" s="76"/>
      <c r="N52" s="49"/>
      <c r="O52" s="83"/>
      <c r="P52" s="76"/>
      <c r="Q52" s="49"/>
      <c r="R52" s="83"/>
      <c r="S52" s="76"/>
      <c r="T52" s="49"/>
      <c r="U52" s="50"/>
    </row>
    <row r="53" spans="1:21" ht="19.5" thickTop="1">
      <c r="A53" s="37" t="s">
        <v>89</v>
      </c>
      <c r="B53" s="37" t="s">
        <v>2</v>
      </c>
      <c r="C53" s="38"/>
      <c r="D53" s="39" t="s">
        <v>56</v>
      </c>
      <c r="E53" s="40">
        <v>921</v>
      </c>
      <c r="F53" s="40">
        <v>92120</v>
      </c>
      <c r="G53" s="84">
        <f>SUM(H53:I53)</f>
        <v>10000</v>
      </c>
      <c r="H53" s="101">
        <f>SUM(M53,P53,S53)</f>
        <v>1500</v>
      </c>
      <c r="I53" s="94">
        <f>SUM(N53,Q53,T53)</f>
        <v>8500</v>
      </c>
      <c r="J53" s="56">
        <v>0</v>
      </c>
      <c r="K53" s="188">
        <v>0</v>
      </c>
      <c r="L53" s="84">
        <f>SUM(M53:N53)</f>
        <v>0</v>
      </c>
      <c r="M53" s="77">
        <v>0</v>
      </c>
      <c r="N53" s="42">
        <v>0</v>
      </c>
      <c r="O53" s="84">
        <f>SUM(P53:Q53)</f>
        <v>5000</v>
      </c>
      <c r="P53" s="77">
        <v>750</v>
      </c>
      <c r="Q53" s="42">
        <v>4250</v>
      </c>
      <c r="R53" s="84">
        <f>SUM(S53:T53)</f>
        <v>5000</v>
      </c>
      <c r="S53" s="77">
        <v>750</v>
      </c>
      <c r="T53" s="42">
        <v>4250</v>
      </c>
      <c r="U53" s="44" t="s">
        <v>45</v>
      </c>
    </row>
    <row r="54" spans="1:21" ht="18.75">
      <c r="A54" s="3" t="s">
        <v>89</v>
      </c>
      <c r="B54" s="3" t="s">
        <v>42</v>
      </c>
      <c r="C54" s="15"/>
      <c r="D54" s="20" t="s">
        <v>57</v>
      </c>
      <c r="E54" s="17">
        <v>750</v>
      </c>
      <c r="F54" s="17">
        <v>75023</v>
      </c>
      <c r="G54" s="86">
        <f>SUM(H54:I54)</f>
        <v>2121</v>
      </c>
      <c r="H54" s="104">
        <f>SUM(M54,P54,S54)</f>
        <v>421</v>
      </c>
      <c r="I54" s="97">
        <f>SUM(N54,Q54,T54)</f>
        <v>1700</v>
      </c>
      <c r="J54" s="18">
        <v>0</v>
      </c>
      <c r="K54" s="181">
        <v>0</v>
      </c>
      <c r="L54" s="86">
        <f>SUM(M54:N54)</f>
        <v>121</v>
      </c>
      <c r="M54" s="79">
        <v>121</v>
      </c>
      <c r="N54" s="10">
        <v>0</v>
      </c>
      <c r="O54" s="86">
        <f>SUM(P54:Q54)</f>
        <v>1000</v>
      </c>
      <c r="P54" s="79">
        <v>150</v>
      </c>
      <c r="Q54" s="10">
        <v>850</v>
      </c>
      <c r="R54" s="86">
        <f>SUM(S54:T54)</f>
        <v>1000</v>
      </c>
      <c r="S54" s="79">
        <v>150</v>
      </c>
      <c r="T54" s="10">
        <v>850</v>
      </c>
      <c r="U54" s="12" t="s">
        <v>45</v>
      </c>
    </row>
    <row r="55" spans="1:21" ht="31.5">
      <c r="A55" s="30" t="s">
        <v>89</v>
      </c>
      <c r="B55" s="30" t="s">
        <v>44</v>
      </c>
      <c r="C55" s="31"/>
      <c r="D55" s="157" t="s">
        <v>162</v>
      </c>
      <c r="E55" s="159">
        <v>921</v>
      </c>
      <c r="F55" s="159">
        <v>92120</v>
      </c>
      <c r="G55" s="161">
        <f>SUM(H55:I55)</f>
        <v>162</v>
      </c>
      <c r="H55" s="162">
        <f>SUM(K55,M55,P55,S55)</f>
        <v>162</v>
      </c>
      <c r="I55" s="163">
        <f>SUM(N55,Q55,T55)</f>
        <v>0</v>
      </c>
      <c r="J55" s="160">
        <v>0</v>
      </c>
      <c r="K55" s="190">
        <v>13</v>
      </c>
      <c r="L55" s="85">
        <f>SUM(M55:N55)</f>
        <v>49</v>
      </c>
      <c r="M55" s="78">
        <v>49</v>
      </c>
      <c r="N55" s="34">
        <v>0</v>
      </c>
      <c r="O55" s="85">
        <v>50</v>
      </c>
      <c r="P55" s="78">
        <v>50</v>
      </c>
      <c r="Q55" s="34">
        <v>0</v>
      </c>
      <c r="R55" s="85">
        <v>50</v>
      </c>
      <c r="S55" s="78">
        <v>50</v>
      </c>
      <c r="T55" s="34">
        <v>0</v>
      </c>
      <c r="U55" s="35" t="s">
        <v>45</v>
      </c>
    </row>
    <row r="56" spans="1:21" ht="32.25" thickBot="1">
      <c r="A56" s="30" t="s">
        <v>89</v>
      </c>
      <c r="B56" s="30" t="s">
        <v>9</v>
      </c>
      <c r="C56" s="31"/>
      <c r="D56" s="32" t="s">
        <v>110</v>
      </c>
      <c r="E56" s="25">
        <v>750</v>
      </c>
      <c r="F56" s="25">
        <v>75023</v>
      </c>
      <c r="G56" s="85">
        <f>SUM(H56:I56)</f>
        <v>60</v>
      </c>
      <c r="H56" s="102">
        <f>SUM(M56)</f>
        <v>60</v>
      </c>
      <c r="I56" s="95">
        <f>SUM(N56)</f>
        <v>0</v>
      </c>
      <c r="J56" s="33">
        <v>0</v>
      </c>
      <c r="K56" s="189">
        <v>0</v>
      </c>
      <c r="L56" s="85">
        <f>SUM(M56:N56)</f>
        <v>60</v>
      </c>
      <c r="M56" s="78">
        <v>60</v>
      </c>
      <c r="N56" s="34">
        <v>0</v>
      </c>
      <c r="O56" s="85" t="s">
        <v>89</v>
      </c>
      <c r="P56" s="78" t="s">
        <v>89</v>
      </c>
      <c r="Q56" s="34"/>
      <c r="R56" s="85" t="s">
        <v>89</v>
      </c>
      <c r="S56" s="78" t="s">
        <v>89</v>
      </c>
      <c r="T56" s="34"/>
      <c r="U56" s="35" t="s">
        <v>45</v>
      </c>
    </row>
    <row r="57" spans="1:21" ht="19.5" thickBot="1" thickTop="1">
      <c r="A57" s="53" t="s">
        <v>68</v>
      </c>
      <c r="B57" s="53"/>
      <c r="C57" s="54"/>
      <c r="D57" s="55" t="s">
        <v>83</v>
      </c>
      <c r="E57" s="47"/>
      <c r="F57" s="47"/>
      <c r="G57" s="83"/>
      <c r="H57" s="103"/>
      <c r="I57" s="96"/>
      <c r="J57" s="48"/>
      <c r="K57" s="178"/>
      <c r="L57" s="83"/>
      <c r="M57" s="76"/>
      <c r="N57" s="49"/>
      <c r="O57" s="83"/>
      <c r="P57" s="76"/>
      <c r="Q57" s="49"/>
      <c r="R57" s="83"/>
      <c r="S57" s="76"/>
      <c r="T57" s="49"/>
      <c r="U57" s="70"/>
    </row>
    <row r="58" spans="1:21" ht="19.5" thickTop="1">
      <c r="A58" s="37" t="s">
        <v>89</v>
      </c>
      <c r="B58" s="37" t="s">
        <v>2</v>
      </c>
      <c r="C58" s="38"/>
      <c r="D58" s="167" t="s">
        <v>149</v>
      </c>
      <c r="E58" s="40">
        <v>801</v>
      </c>
      <c r="F58" s="40">
        <v>80101</v>
      </c>
      <c r="G58" s="222">
        <f>SUM(H58:I58)</f>
        <v>5968</v>
      </c>
      <c r="H58" s="223">
        <f>SUM(K58,M58)</f>
        <v>5968</v>
      </c>
      <c r="I58" s="94">
        <f>SUM(N58)</f>
        <v>0</v>
      </c>
      <c r="J58" s="41">
        <v>0</v>
      </c>
      <c r="K58" s="186">
        <v>68</v>
      </c>
      <c r="L58" s="222">
        <f>SUM(M58:N58)</f>
        <v>5900</v>
      </c>
      <c r="M58" s="224">
        <v>5900</v>
      </c>
      <c r="N58" s="42">
        <v>0</v>
      </c>
      <c r="O58" s="89"/>
      <c r="P58" s="82"/>
      <c r="Q58" s="43"/>
      <c r="R58" s="89"/>
      <c r="S58" s="82"/>
      <c r="T58" s="43"/>
      <c r="U58" s="44" t="s">
        <v>45</v>
      </c>
    </row>
    <row r="59" spans="1:21" ht="18.75">
      <c r="A59" s="3" t="s">
        <v>89</v>
      </c>
      <c r="B59" s="3" t="s">
        <v>42</v>
      </c>
      <c r="C59" s="15"/>
      <c r="D59" s="21" t="s">
        <v>58</v>
      </c>
      <c r="E59" s="17">
        <v>801</v>
      </c>
      <c r="F59" s="17">
        <v>80101</v>
      </c>
      <c r="G59" s="86">
        <f>SUM(H59:I59)</f>
        <v>2500</v>
      </c>
      <c r="H59" s="104">
        <f>SUM(M59,P59,S59)</f>
        <v>675</v>
      </c>
      <c r="I59" s="97">
        <f>SUM(N59,Q59,T59)</f>
        <v>1825</v>
      </c>
      <c r="J59" s="18">
        <v>0</v>
      </c>
      <c r="K59" s="181">
        <v>0</v>
      </c>
      <c r="L59" s="86">
        <f>SUM(M59:N59)</f>
        <v>0</v>
      </c>
      <c r="M59" s="79">
        <v>0</v>
      </c>
      <c r="N59" s="10">
        <v>0</v>
      </c>
      <c r="O59" s="86">
        <v>1200</v>
      </c>
      <c r="P59" s="79">
        <v>200</v>
      </c>
      <c r="Q59" s="10">
        <v>1000</v>
      </c>
      <c r="R59" s="86">
        <f>SUM(S59:T60)</f>
        <v>1400</v>
      </c>
      <c r="S59" s="79">
        <v>475</v>
      </c>
      <c r="T59" s="10">
        <v>825</v>
      </c>
      <c r="U59" s="12" t="s">
        <v>45</v>
      </c>
    </row>
    <row r="60" spans="1:21" ht="18.75">
      <c r="A60" s="3" t="s">
        <v>89</v>
      </c>
      <c r="B60" s="3" t="s">
        <v>44</v>
      </c>
      <c r="C60" s="15"/>
      <c r="D60" s="21" t="s">
        <v>59</v>
      </c>
      <c r="E60" s="17">
        <v>801</v>
      </c>
      <c r="F60" s="17">
        <v>80110</v>
      </c>
      <c r="G60" s="86">
        <f>SUM(H60:I60)</f>
        <v>100</v>
      </c>
      <c r="H60" s="104">
        <f>SUM(S60)</f>
        <v>100</v>
      </c>
      <c r="I60" s="97">
        <f>SUM(T60)</f>
        <v>0</v>
      </c>
      <c r="J60" s="18"/>
      <c r="K60" s="181"/>
      <c r="L60" s="86"/>
      <c r="M60" s="79"/>
      <c r="N60" s="10"/>
      <c r="O60" s="86"/>
      <c r="P60" s="79"/>
      <c r="Q60" s="10"/>
      <c r="R60" s="86">
        <v>100</v>
      </c>
      <c r="S60" s="79">
        <v>100</v>
      </c>
      <c r="T60" s="10">
        <v>0</v>
      </c>
      <c r="U60" s="12" t="s">
        <v>45</v>
      </c>
    </row>
    <row r="61" spans="1:21" ht="18.75">
      <c r="A61" s="3" t="s">
        <v>89</v>
      </c>
      <c r="B61" s="3" t="s">
        <v>9</v>
      </c>
      <c r="C61" s="15"/>
      <c r="D61" s="21" t="s">
        <v>60</v>
      </c>
      <c r="E61" s="17">
        <v>801</v>
      </c>
      <c r="F61" s="17">
        <v>80101</v>
      </c>
      <c r="G61" s="86">
        <f>SUM(H61:I61)</f>
        <v>500</v>
      </c>
      <c r="H61" s="104">
        <f>SUM(P61,S61)</f>
        <v>300</v>
      </c>
      <c r="I61" s="97">
        <f>SUM(Q61,T61)</f>
        <v>200</v>
      </c>
      <c r="J61" s="19">
        <v>0</v>
      </c>
      <c r="K61" s="180">
        <v>0</v>
      </c>
      <c r="L61" s="87">
        <f>SUM(M61:N61)</f>
        <v>0</v>
      </c>
      <c r="M61" s="80">
        <v>0</v>
      </c>
      <c r="N61" s="9">
        <v>0</v>
      </c>
      <c r="O61" s="86">
        <v>100</v>
      </c>
      <c r="P61" s="79">
        <v>100</v>
      </c>
      <c r="Q61" s="10">
        <v>0</v>
      </c>
      <c r="R61" s="86">
        <v>400</v>
      </c>
      <c r="S61" s="79">
        <v>200</v>
      </c>
      <c r="T61" s="10">
        <v>200</v>
      </c>
      <c r="U61" s="12" t="s">
        <v>45</v>
      </c>
    </row>
    <row r="62" spans="1:21" ht="31.5">
      <c r="A62" s="3" t="s">
        <v>89</v>
      </c>
      <c r="B62" s="3" t="s">
        <v>10</v>
      </c>
      <c r="C62" s="15"/>
      <c r="D62" s="109" t="s">
        <v>61</v>
      </c>
      <c r="E62" s="17"/>
      <c r="F62" s="17"/>
      <c r="G62" s="87"/>
      <c r="H62" s="105"/>
      <c r="I62" s="98"/>
      <c r="J62" s="19"/>
      <c r="K62" s="180"/>
      <c r="L62" s="87"/>
      <c r="M62" s="80"/>
      <c r="N62" s="9"/>
      <c r="O62" s="87"/>
      <c r="P62" s="80"/>
      <c r="Q62" s="9"/>
      <c r="R62" s="87"/>
      <c r="S62" s="80"/>
      <c r="T62" s="9"/>
      <c r="U62" s="12" t="s">
        <v>45</v>
      </c>
    </row>
    <row r="63" spans="1:21" ht="18.75">
      <c r="A63" s="3"/>
      <c r="B63" s="3"/>
      <c r="C63" s="15" t="s">
        <v>2</v>
      </c>
      <c r="D63" s="216" t="s">
        <v>148</v>
      </c>
      <c r="E63" s="17">
        <v>801</v>
      </c>
      <c r="F63" s="17">
        <v>80101</v>
      </c>
      <c r="G63" s="217">
        <f aca="true" t="shared" si="8" ref="G63:G75">SUM(H63:I63)</f>
        <v>1005</v>
      </c>
      <c r="H63" s="218">
        <f aca="true" t="shared" si="9" ref="H63:I65">SUM(M63,P63)</f>
        <v>589</v>
      </c>
      <c r="I63" s="219">
        <f t="shared" si="9"/>
        <v>416</v>
      </c>
      <c r="J63" s="18">
        <v>0</v>
      </c>
      <c r="K63" s="181">
        <v>0</v>
      </c>
      <c r="L63" s="86">
        <f>SUM(M63:N63)</f>
        <v>442</v>
      </c>
      <c r="M63" s="79">
        <v>307</v>
      </c>
      <c r="N63" s="10">
        <v>135</v>
      </c>
      <c r="O63" s="217">
        <f>SUM(P63:Q63)</f>
        <v>563</v>
      </c>
      <c r="P63" s="220">
        <v>282</v>
      </c>
      <c r="Q63" s="221">
        <v>281</v>
      </c>
      <c r="R63" s="87"/>
      <c r="S63" s="80"/>
      <c r="T63" s="9"/>
      <c r="U63" s="12" t="s">
        <v>45</v>
      </c>
    </row>
    <row r="64" spans="1:21" ht="18.75">
      <c r="A64" s="3"/>
      <c r="B64" s="3"/>
      <c r="C64" s="15" t="s">
        <v>42</v>
      </c>
      <c r="D64" s="20" t="s">
        <v>90</v>
      </c>
      <c r="E64" s="17">
        <v>801</v>
      </c>
      <c r="F64" s="17">
        <v>80110</v>
      </c>
      <c r="G64" s="86">
        <f t="shared" si="8"/>
        <v>580</v>
      </c>
      <c r="H64" s="104">
        <f t="shared" si="9"/>
        <v>290</v>
      </c>
      <c r="I64" s="97">
        <f t="shared" si="9"/>
        <v>290</v>
      </c>
      <c r="J64" s="18">
        <v>0</v>
      </c>
      <c r="K64" s="181">
        <v>0</v>
      </c>
      <c r="L64" s="86">
        <v>280</v>
      </c>
      <c r="M64" s="79">
        <v>140</v>
      </c>
      <c r="N64" s="10">
        <v>140</v>
      </c>
      <c r="O64" s="86">
        <v>300</v>
      </c>
      <c r="P64" s="79">
        <v>150</v>
      </c>
      <c r="Q64" s="10">
        <v>150</v>
      </c>
      <c r="R64" s="87"/>
      <c r="S64" s="80"/>
      <c r="T64" s="9"/>
      <c r="U64" s="12" t="s">
        <v>45</v>
      </c>
    </row>
    <row r="65" spans="1:21" ht="31.5">
      <c r="A65" s="3" t="s">
        <v>89</v>
      </c>
      <c r="B65" s="3" t="s">
        <v>13</v>
      </c>
      <c r="C65" s="15"/>
      <c r="D65" s="21" t="s">
        <v>62</v>
      </c>
      <c r="E65" s="17">
        <v>926</v>
      </c>
      <c r="F65" s="17">
        <v>92695</v>
      </c>
      <c r="G65" s="86">
        <f t="shared" si="8"/>
        <v>7342</v>
      </c>
      <c r="H65" s="104">
        <f t="shared" si="9"/>
        <v>1342</v>
      </c>
      <c r="I65" s="97">
        <f t="shared" si="9"/>
        <v>6000</v>
      </c>
      <c r="J65" s="18">
        <v>0</v>
      </c>
      <c r="K65" s="181">
        <v>0</v>
      </c>
      <c r="L65" s="86">
        <f>SUM(M65:N65)</f>
        <v>1342</v>
      </c>
      <c r="M65" s="79">
        <v>342</v>
      </c>
      <c r="N65" s="10">
        <v>1000</v>
      </c>
      <c r="O65" s="86">
        <f>SUM(P65:Q65)</f>
        <v>6000</v>
      </c>
      <c r="P65" s="79">
        <v>1000</v>
      </c>
      <c r="Q65" s="10">
        <v>5000</v>
      </c>
      <c r="R65" s="87"/>
      <c r="S65" s="80"/>
      <c r="T65" s="9"/>
      <c r="U65" s="13" t="s">
        <v>84</v>
      </c>
    </row>
    <row r="66" spans="1:21" ht="31.5">
      <c r="A66" s="3"/>
      <c r="B66" s="3" t="s">
        <v>15</v>
      </c>
      <c r="C66" s="15"/>
      <c r="D66" s="21" t="s">
        <v>120</v>
      </c>
      <c r="E66" s="17">
        <v>801</v>
      </c>
      <c r="F66" s="17">
        <v>80104</v>
      </c>
      <c r="G66" s="86">
        <f t="shared" si="8"/>
        <v>6</v>
      </c>
      <c r="H66" s="104">
        <f>SUM(K66)</f>
        <v>6</v>
      </c>
      <c r="I66" s="97">
        <v>0</v>
      </c>
      <c r="J66" s="18">
        <v>0</v>
      </c>
      <c r="K66" s="181">
        <v>6</v>
      </c>
      <c r="L66" s="86"/>
      <c r="M66" s="79"/>
      <c r="N66" s="10"/>
      <c r="O66" s="86"/>
      <c r="P66" s="79"/>
      <c r="Q66" s="10"/>
      <c r="R66" s="87"/>
      <c r="S66" s="80"/>
      <c r="T66" s="9"/>
      <c r="U66" s="12" t="s">
        <v>122</v>
      </c>
    </row>
    <row r="67" spans="1:21" ht="31.5">
      <c r="A67" s="3" t="s">
        <v>89</v>
      </c>
      <c r="B67" s="3" t="s">
        <v>17</v>
      </c>
      <c r="C67" s="15"/>
      <c r="D67" s="21" t="s">
        <v>63</v>
      </c>
      <c r="E67" s="17">
        <v>926</v>
      </c>
      <c r="F67" s="17">
        <v>92601</v>
      </c>
      <c r="G67" s="86">
        <f t="shared" si="8"/>
        <v>40</v>
      </c>
      <c r="H67" s="104">
        <f>SUM(K67)</f>
        <v>40</v>
      </c>
      <c r="I67" s="97">
        <v>0</v>
      </c>
      <c r="J67" s="18">
        <v>0</v>
      </c>
      <c r="K67" s="181">
        <v>40</v>
      </c>
      <c r="L67" s="86"/>
      <c r="M67" s="79"/>
      <c r="N67" s="10"/>
      <c r="O67" s="87"/>
      <c r="P67" s="80"/>
      <c r="Q67" s="9"/>
      <c r="R67" s="87"/>
      <c r="S67" s="80"/>
      <c r="T67" s="9"/>
      <c r="U67" s="12" t="s">
        <v>45</v>
      </c>
    </row>
    <row r="68" spans="1:21" ht="31.5">
      <c r="A68" s="3" t="s">
        <v>89</v>
      </c>
      <c r="B68" s="3" t="s">
        <v>19</v>
      </c>
      <c r="C68" s="15"/>
      <c r="D68" s="21" t="s">
        <v>64</v>
      </c>
      <c r="E68" s="17">
        <v>926</v>
      </c>
      <c r="F68" s="17">
        <v>92601</v>
      </c>
      <c r="G68" s="86">
        <f t="shared" si="8"/>
        <v>400</v>
      </c>
      <c r="H68" s="104">
        <f>SUM(M68,P68)</f>
        <v>400</v>
      </c>
      <c r="I68" s="97">
        <f>SUM(Q68)</f>
        <v>0</v>
      </c>
      <c r="J68" s="18">
        <v>0</v>
      </c>
      <c r="K68" s="181">
        <v>0</v>
      </c>
      <c r="L68" s="86">
        <f>SUM(M68:N68)</f>
        <v>0</v>
      </c>
      <c r="M68" s="79">
        <v>0</v>
      </c>
      <c r="N68" s="10">
        <v>0</v>
      </c>
      <c r="O68" s="87">
        <f>SUM(P68:Q68)</f>
        <v>400</v>
      </c>
      <c r="P68" s="80">
        <v>400</v>
      </c>
      <c r="Q68" s="9">
        <v>0</v>
      </c>
      <c r="R68" s="87"/>
      <c r="S68" s="80"/>
      <c r="T68" s="9"/>
      <c r="U68" s="12" t="s">
        <v>45</v>
      </c>
    </row>
    <row r="69" spans="1:21" ht="31.5">
      <c r="A69" s="3" t="s">
        <v>89</v>
      </c>
      <c r="B69" s="3" t="s">
        <v>20</v>
      </c>
      <c r="C69" s="15"/>
      <c r="D69" s="21" t="s">
        <v>65</v>
      </c>
      <c r="E69" s="17">
        <v>926</v>
      </c>
      <c r="F69" s="17">
        <v>92695</v>
      </c>
      <c r="G69" s="86">
        <f t="shared" si="8"/>
        <v>15000</v>
      </c>
      <c r="H69" s="104">
        <v>3750</v>
      </c>
      <c r="I69" s="104">
        <v>11250</v>
      </c>
      <c r="J69" s="18"/>
      <c r="K69" s="181"/>
      <c r="L69" s="86"/>
      <c r="M69" s="79"/>
      <c r="N69" s="10"/>
      <c r="O69" s="86"/>
      <c r="P69" s="79"/>
      <c r="Q69" s="10"/>
      <c r="R69" s="86">
        <v>500</v>
      </c>
      <c r="S69" s="79">
        <v>500</v>
      </c>
      <c r="T69" s="10"/>
      <c r="U69" s="12" t="s">
        <v>45</v>
      </c>
    </row>
    <row r="70" spans="1:21" ht="18.75">
      <c r="A70" s="3" t="s">
        <v>89</v>
      </c>
      <c r="B70" s="3" t="s">
        <v>21</v>
      </c>
      <c r="C70" s="15"/>
      <c r="D70" s="21" t="s">
        <v>66</v>
      </c>
      <c r="E70" s="17">
        <v>921</v>
      </c>
      <c r="F70" s="17">
        <v>92109</v>
      </c>
      <c r="G70" s="86">
        <f t="shared" si="8"/>
        <v>4000</v>
      </c>
      <c r="H70" s="104">
        <v>1000</v>
      </c>
      <c r="I70" s="97">
        <v>3000</v>
      </c>
      <c r="J70" s="18"/>
      <c r="K70" s="181"/>
      <c r="L70" s="86"/>
      <c r="M70" s="79"/>
      <c r="N70" s="10"/>
      <c r="O70" s="86"/>
      <c r="P70" s="79"/>
      <c r="Q70" s="10"/>
      <c r="R70" s="86">
        <v>100</v>
      </c>
      <c r="S70" s="79">
        <v>100</v>
      </c>
      <c r="T70" s="10"/>
      <c r="U70" s="12" t="s">
        <v>45</v>
      </c>
    </row>
    <row r="71" spans="1:21" ht="31.5">
      <c r="A71" s="3" t="s">
        <v>89</v>
      </c>
      <c r="B71" s="3" t="s">
        <v>22</v>
      </c>
      <c r="C71" s="15"/>
      <c r="D71" s="21" t="s">
        <v>67</v>
      </c>
      <c r="E71" s="17">
        <v>921</v>
      </c>
      <c r="F71" s="17">
        <v>92116</v>
      </c>
      <c r="G71" s="86">
        <f t="shared" si="8"/>
        <v>400</v>
      </c>
      <c r="H71" s="104">
        <v>100</v>
      </c>
      <c r="I71" s="97">
        <v>300</v>
      </c>
      <c r="J71" s="18"/>
      <c r="K71" s="181"/>
      <c r="L71" s="86"/>
      <c r="M71" s="79"/>
      <c r="N71" s="10"/>
      <c r="O71" s="86"/>
      <c r="P71" s="79"/>
      <c r="Q71" s="10"/>
      <c r="R71" s="86">
        <v>50</v>
      </c>
      <c r="S71" s="79">
        <v>50</v>
      </c>
      <c r="T71" s="10"/>
      <c r="U71" s="12" t="s">
        <v>45</v>
      </c>
    </row>
    <row r="72" spans="1:21" ht="31.5">
      <c r="A72" s="3" t="s">
        <v>89</v>
      </c>
      <c r="B72" s="3" t="s">
        <v>23</v>
      </c>
      <c r="C72" s="15"/>
      <c r="D72" s="21" t="s">
        <v>69</v>
      </c>
      <c r="E72" s="17">
        <v>801</v>
      </c>
      <c r="F72" s="17">
        <v>80195</v>
      </c>
      <c r="G72" s="86">
        <f t="shared" si="8"/>
        <v>650</v>
      </c>
      <c r="H72" s="104">
        <f>SUM(K72,M72,P72)</f>
        <v>380</v>
      </c>
      <c r="I72" s="97">
        <f>SUM(N72,Q72)</f>
        <v>270</v>
      </c>
      <c r="J72" s="19">
        <v>0</v>
      </c>
      <c r="K72" s="180">
        <v>102</v>
      </c>
      <c r="L72" s="86">
        <f>SUM(M72:N72)</f>
        <v>100</v>
      </c>
      <c r="M72" s="79">
        <v>100</v>
      </c>
      <c r="N72" s="10">
        <v>0</v>
      </c>
      <c r="O72" s="86">
        <f>SUM(P72:Q72)</f>
        <v>448</v>
      </c>
      <c r="P72" s="79">
        <v>178</v>
      </c>
      <c r="Q72" s="10">
        <v>270</v>
      </c>
      <c r="R72" s="87"/>
      <c r="S72" s="80"/>
      <c r="T72" s="9"/>
      <c r="U72" s="12" t="s">
        <v>45</v>
      </c>
    </row>
    <row r="73" spans="1:21" ht="46.5">
      <c r="A73" s="3" t="s">
        <v>89</v>
      </c>
      <c r="B73" s="3" t="s">
        <v>24</v>
      </c>
      <c r="C73" s="15"/>
      <c r="D73" s="21" t="s">
        <v>70</v>
      </c>
      <c r="E73" s="17">
        <v>926</v>
      </c>
      <c r="F73" s="17">
        <v>92695</v>
      </c>
      <c r="G73" s="86">
        <f t="shared" si="8"/>
        <v>48</v>
      </c>
      <c r="H73" s="104">
        <f>SUM(K73)</f>
        <v>48</v>
      </c>
      <c r="I73" s="97">
        <v>0</v>
      </c>
      <c r="J73" s="19">
        <v>0</v>
      </c>
      <c r="K73" s="180">
        <v>48</v>
      </c>
      <c r="L73" s="87"/>
      <c r="M73" s="80"/>
      <c r="N73" s="9"/>
      <c r="O73" s="87"/>
      <c r="P73" s="80"/>
      <c r="Q73" s="9"/>
      <c r="R73" s="87"/>
      <c r="S73" s="80"/>
      <c r="T73" s="9"/>
      <c r="U73" s="14" t="s">
        <v>102</v>
      </c>
    </row>
    <row r="74" spans="1:21" ht="31.5">
      <c r="A74" s="3" t="s">
        <v>89</v>
      </c>
      <c r="B74" s="3" t="s">
        <v>26</v>
      </c>
      <c r="C74" s="15"/>
      <c r="D74" s="21" t="s">
        <v>71</v>
      </c>
      <c r="E74" s="17">
        <v>926</v>
      </c>
      <c r="F74" s="17">
        <v>92695</v>
      </c>
      <c r="G74" s="86">
        <f t="shared" si="8"/>
        <v>15</v>
      </c>
      <c r="H74" s="104">
        <f>SUM(K74)</f>
        <v>15</v>
      </c>
      <c r="I74" s="97">
        <v>0</v>
      </c>
      <c r="J74" s="18">
        <v>0</v>
      </c>
      <c r="K74" s="181">
        <v>15</v>
      </c>
      <c r="L74" s="87"/>
      <c r="M74" s="80"/>
      <c r="N74" s="9"/>
      <c r="O74" s="87"/>
      <c r="P74" s="80"/>
      <c r="Q74" s="9"/>
      <c r="R74" s="87"/>
      <c r="S74" s="80"/>
      <c r="T74" s="9"/>
      <c r="U74" s="14" t="s">
        <v>102</v>
      </c>
    </row>
    <row r="75" spans="1:21" ht="33" thickBot="1">
      <c r="A75" s="137"/>
      <c r="B75" s="57" t="s">
        <v>28</v>
      </c>
      <c r="C75" s="133"/>
      <c r="D75" s="209" t="s">
        <v>147</v>
      </c>
      <c r="E75" s="210">
        <v>926</v>
      </c>
      <c r="F75" s="210">
        <v>92695</v>
      </c>
      <c r="G75" s="211">
        <f t="shared" si="8"/>
        <v>12</v>
      </c>
      <c r="H75" s="212">
        <f>SUM(K75)</f>
        <v>12</v>
      </c>
      <c r="I75" s="213">
        <v>0</v>
      </c>
      <c r="J75" s="214">
        <v>0</v>
      </c>
      <c r="K75" s="215">
        <v>12</v>
      </c>
      <c r="L75" s="134"/>
      <c r="M75" s="135"/>
      <c r="N75" s="136"/>
      <c r="O75" s="134"/>
      <c r="P75" s="135"/>
      <c r="Q75" s="136"/>
      <c r="R75" s="134"/>
      <c r="S75" s="135"/>
      <c r="T75" s="136"/>
      <c r="U75" s="208" t="s">
        <v>102</v>
      </c>
    </row>
    <row r="76" spans="1:21" ht="32.25" thickBot="1" thickTop="1">
      <c r="A76" s="53" t="s">
        <v>73</v>
      </c>
      <c r="B76" s="53"/>
      <c r="C76" s="54"/>
      <c r="D76" s="55" t="s">
        <v>74</v>
      </c>
      <c r="E76" s="47"/>
      <c r="F76" s="47"/>
      <c r="G76" s="83"/>
      <c r="H76" s="103"/>
      <c r="I76" s="96"/>
      <c r="J76" s="48"/>
      <c r="K76" s="178"/>
      <c r="L76" s="83"/>
      <c r="M76" s="76"/>
      <c r="N76" s="49"/>
      <c r="O76" s="83"/>
      <c r="P76" s="76"/>
      <c r="Q76" s="49"/>
      <c r="R76" s="83"/>
      <c r="S76" s="76"/>
      <c r="T76" s="49"/>
      <c r="U76" s="70"/>
    </row>
    <row r="77" spans="1:21" ht="19.5" thickTop="1">
      <c r="A77" s="37" t="s">
        <v>89</v>
      </c>
      <c r="B77" s="37" t="s">
        <v>2</v>
      </c>
      <c r="C77" s="38"/>
      <c r="D77" s="51" t="s">
        <v>75</v>
      </c>
      <c r="E77" s="40">
        <v>750</v>
      </c>
      <c r="F77" s="40">
        <v>75023</v>
      </c>
      <c r="G77" s="84">
        <f>SUM(H77:I77)</f>
        <v>687</v>
      </c>
      <c r="H77" s="101">
        <f>SUM(K77,M77,P77,S77)</f>
        <v>687</v>
      </c>
      <c r="I77" s="94">
        <f>SUM(N77,Q77,T77)</f>
        <v>0</v>
      </c>
      <c r="J77" s="41">
        <v>0</v>
      </c>
      <c r="K77" s="186">
        <v>185</v>
      </c>
      <c r="L77" s="84">
        <f>SUM(M77:N77)</f>
        <v>202</v>
      </c>
      <c r="M77" s="77">
        <v>202</v>
      </c>
      <c r="N77" s="42">
        <v>0</v>
      </c>
      <c r="O77" s="84">
        <v>150</v>
      </c>
      <c r="P77" s="77">
        <v>150</v>
      </c>
      <c r="Q77" s="42">
        <v>0</v>
      </c>
      <c r="R77" s="84">
        <v>150</v>
      </c>
      <c r="S77" s="77">
        <v>150</v>
      </c>
      <c r="T77" s="42">
        <v>0</v>
      </c>
      <c r="U77" s="44" t="s">
        <v>45</v>
      </c>
    </row>
    <row r="78" spans="1:21" ht="18.75">
      <c r="A78" s="30" t="s">
        <v>89</v>
      </c>
      <c r="B78" s="30" t="s">
        <v>42</v>
      </c>
      <c r="C78" s="31"/>
      <c r="D78" s="32" t="s">
        <v>76</v>
      </c>
      <c r="E78" s="25">
        <v>852</v>
      </c>
      <c r="F78" s="25">
        <v>85219</v>
      </c>
      <c r="G78" s="85">
        <f>SUM(H78:I78)</f>
        <v>46</v>
      </c>
      <c r="H78" s="102">
        <f>17+25</f>
        <v>42</v>
      </c>
      <c r="I78" s="95">
        <v>4</v>
      </c>
      <c r="J78" s="26">
        <v>0</v>
      </c>
      <c r="K78" s="187">
        <v>21</v>
      </c>
      <c r="L78" s="91">
        <f>SUM(M78:N78)</f>
        <v>25</v>
      </c>
      <c r="M78" s="90">
        <v>25</v>
      </c>
      <c r="N78" s="11">
        <v>0</v>
      </c>
      <c r="O78" s="91"/>
      <c r="P78" s="90"/>
      <c r="Q78" s="11"/>
      <c r="R78" s="91"/>
      <c r="S78" s="90"/>
      <c r="T78" s="11"/>
      <c r="U78" s="62" t="s">
        <v>45</v>
      </c>
    </row>
    <row r="79" spans="1:21" ht="19.5" thickBot="1">
      <c r="A79" s="120"/>
      <c r="B79" s="120" t="s">
        <v>44</v>
      </c>
      <c r="C79" s="121"/>
      <c r="D79" s="122" t="s">
        <v>121</v>
      </c>
      <c r="E79" s="123">
        <v>700</v>
      </c>
      <c r="F79" s="123">
        <v>70001</v>
      </c>
      <c r="G79" s="124">
        <v>50</v>
      </c>
      <c r="H79" s="125">
        <v>50</v>
      </c>
      <c r="I79" s="126"/>
      <c r="J79" s="127">
        <v>0</v>
      </c>
      <c r="K79" s="191">
        <v>50</v>
      </c>
      <c r="L79" s="128">
        <f>SUM(M79:N79)</f>
        <v>0</v>
      </c>
      <c r="M79" s="129">
        <v>0</v>
      </c>
      <c r="N79" s="130">
        <v>0</v>
      </c>
      <c r="O79" s="128"/>
      <c r="P79" s="129"/>
      <c r="Q79" s="130"/>
      <c r="R79" s="128"/>
      <c r="S79" s="129"/>
      <c r="T79" s="130"/>
      <c r="U79" s="131" t="s">
        <v>123</v>
      </c>
    </row>
    <row r="80" spans="1:21" ht="19.5" thickBot="1" thickTop="1">
      <c r="A80" s="53" t="s">
        <v>77</v>
      </c>
      <c r="B80" s="53"/>
      <c r="C80" s="54"/>
      <c r="D80" s="71" t="s">
        <v>78</v>
      </c>
      <c r="E80" s="47"/>
      <c r="F80" s="47"/>
      <c r="G80" s="83" t="s">
        <v>89</v>
      </c>
      <c r="H80" s="103"/>
      <c r="I80" s="96"/>
      <c r="J80" s="48"/>
      <c r="K80" s="178"/>
      <c r="L80" s="83"/>
      <c r="M80" s="76"/>
      <c r="N80" s="49"/>
      <c r="O80" s="83"/>
      <c r="P80" s="76"/>
      <c r="Q80" s="49"/>
      <c r="R80" s="83"/>
      <c r="S80" s="76"/>
      <c r="T80" s="49"/>
      <c r="U80" s="70"/>
    </row>
    <row r="81" spans="1:21" ht="19.5" thickBot="1" thickTop="1">
      <c r="A81" s="110"/>
      <c r="B81" s="112" t="s">
        <v>2</v>
      </c>
      <c r="C81" s="110"/>
      <c r="D81" s="113" t="s">
        <v>116</v>
      </c>
      <c r="E81" s="59">
        <v>900</v>
      </c>
      <c r="F81" s="59">
        <v>90001</v>
      </c>
      <c r="G81" s="111">
        <v>118748</v>
      </c>
      <c r="H81" s="7"/>
      <c r="I81" s="119">
        <f>SUM(J81,K81,N81,Q81,)</f>
        <v>118748</v>
      </c>
      <c r="J81" s="60">
        <v>1678</v>
      </c>
      <c r="K81" s="185">
        <v>3274</v>
      </c>
      <c r="L81" s="111">
        <f>SUM(M81:N81)</f>
        <v>32565</v>
      </c>
      <c r="M81" s="7">
        <v>0</v>
      </c>
      <c r="N81" s="119">
        <v>32565</v>
      </c>
      <c r="O81" s="111">
        <f>SUM(P81:Q81)</f>
        <v>81231</v>
      </c>
      <c r="P81" s="7">
        <v>0</v>
      </c>
      <c r="Q81" s="119">
        <v>81231</v>
      </c>
      <c r="R81" s="111"/>
      <c r="S81" s="7"/>
      <c r="T81" s="119"/>
      <c r="U81" s="70" t="s">
        <v>118</v>
      </c>
    </row>
    <row r="82" spans="1:21" s="8" customFormat="1" ht="24.75" customHeight="1" thickBot="1" thickTop="1">
      <c r="A82" s="114"/>
      <c r="B82" s="115"/>
      <c r="C82" s="114"/>
      <c r="D82" s="116" t="s">
        <v>117</v>
      </c>
      <c r="E82" s="117"/>
      <c r="F82" s="117"/>
      <c r="G82" s="118">
        <f>SUM(G6:G81)</f>
        <v>217768</v>
      </c>
      <c r="H82" s="118">
        <f>SUM(H6:H80)</f>
        <v>48133</v>
      </c>
      <c r="I82" s="118">
        <f aca="true" t="shared" si="10" ref="I82:O82">SUM(I6:I81)</f>
        <v>169635</v>
      </c>
      <c r="J82" s="118">
        <f t="shared" si="10"/>
        <v>2117</v>
      </c>
      <c r="K82" s="118">
        <f t="shared" si="10"/>
        <v>9375</v>
      </c>
      <c r="L82" s="118">
        <f t="shared" si="10"/>
        <v>58712</v>
      </c>
      <c r="M82" s="118">
        <f>SUM(M6:M81)</f>
        <v>22853</v>
      </c>
      <c r="N82" s="118">
        <f t="shared" si="10"/>
        <v>35859</v>
      </c>
      <c r="O82" s="118">
        <f t="shared" si="10"/>
        <v>115924</v>
      </c>
      <c r="P82" s="118">
        <f>SUM(P6:P80)</f>
        <v>12084</v>
      </c>
      <c r="Q82" s="118">
        <f>SUM(Q6:Q81)</f>
        <v>103840</v>
      </c>
      <c r="R82" s="118">
        <f>SUM(R6:R80)</f>
        <v>12990</v>
      </c>
      <c r="S82" s="118">
        <f>SUM(S6:S80)</f>
        <v>4495</v>
      </c>
      <c r="T82" s="118">
        <f>SUM(T6:T80)</f>
        <v>8395</v>
      </c>
      <c r="U82" s="117"/>
    </row>
    <row r="83" spans="4:21" s="8" customFormat="1" ht="15.75" thickTop="1">
      <c r="D83" s="6"/>
      <c r="E83" s="6"/>
      <c r="F83" s="6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6"/>
    </row>
    <row r="84" spans="1:20" s="73" customFormat="1" ht="12.75">
      <c r="A84" s="72" t="s">
        <v>94</v>
      </c>
      <c r="B84" s="72"/>
      <c r="C84" s="72"/>
      <c r="D84" s="72" t="s">
        <v>124</v>
      </c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1:20" s="73" customFormat="1" ht="12.75">
      <c r="A85" s="72" t="s">
        <v>95</v>
      </c>
      <c r="B85" s="72"/>
      <c r="C85" s="72"/>
      <c r="D85" s="72" t="s">
        <v>99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1:20" s="73" customFormat="1" ht="12.75">
      <c r="A86" s="72" t="s">
        <v>96</v>
      </c>
      <c r="B86" s="72"/>
      <c r="C86" s="72"/>
      <c r="D86" s="72" t="s">
        <v>100</v>
      </c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1:20" s="73" customFormat="1" ht="12.75">
      <c r="A87" s="106" t="s">
        <v>97</v>
      </c>
      <c r="B87" s="72"/>
      <c r="C87" s="72"/>
      <c r="D87" s="72" t="s">
        <v>101</v>
      </c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1:4" s="27" customFormat="1" ht="12.75">
      <c r="A88" s="106" t="s">
        <v>107</v>
      </c>
      <c r="D88" s="106" t="s">
        <v>103</v>
      </c>
    </row>
    <row r="89" spans="1:4" s="27" customFormat="1" ht="12.75">
      <c r="A89" s="106" t="s">
        <v>108</v>
      </c>
      <c r="D89" s="106" t="s">
        <v>109</v>
      </c>
    </row>
    <row r="90" s="27" customFormat="1" ht="11.25"/>
    <row r="91" s="27" customFormat="1" ht="11.25"/>
    <row r="92" spans="1:4" ht="18" hidden="1">
      <c r="A92" s="264" t="s">
        <v>125</v>
      </c>
      <c r="B92" s="264"/>
      <c r="C92" s="264"/>
      <c r="D92" s="264"/>
    </row>
    <row r="93" spans="1:4" ht="18" hidden="1">
      <c r="A93" s="138"/>
      <c r="B93" s="138"/>
      <c r="C93" s="138"/>
      <c r="D93" s="138"/>
    </row>
    <row r="94" spans="1:7" ht="15" hidden="1">
      <c r="A94" t="s">
        <v>126</v>
      </c>
      <c r="B94" s="263" t="s">
        <v>129</v>
      </c>
      <c r="C94" s="263"/>
      <c r="D94" s="263"/>
      <c r="E94" s="263"/>
      <c r="F94" s="263"/>
      <c r="G94" s="263"/>
    </row>
    <row r="95" spans="1:7" ht="15" hidden="1">
      <c r="A95" t="s">
        <v>127</v>
      </c>
      <c r="B95" s="263" t="s">
        <v>128</v>
      </c>
      <c r="C95" s="263"/>
      <c r="D95" s="263"/>
      <c r="E95" s="263"/>
      <c r="F95" s="263"/>
      <c r="G95" s="263"/>
    </row>
    <row r="96" spans="1:7" ht="15" hidden="1">
      <c r="A96" t="s">
        <v>130</v>
      </c>
      <c r="B96" s="263" t="s">
        <v>131</v>
      </c>
      <c r="C96" s="263"/>
      <c r="D96" s="263"/>
      <c r="E96" s="263"/>
      <c r="F96" s="263"/>
      <c r="G96" s="263"/>
    </row>
    <row r="97" spans="1:7" ht="15" hidden="1">
      <c r="A97" t="s">
        <v>133</v>
      </c>
      <c r="B97" s="263" t="s">
        <v>135</v>
      </c>
      <c r="C97" s="263"/>
      <c r="D97" s="263"/>
      <c r="E97" s="263"/>
      <c r="F97" s="263"/>
      <c r="G97" s="263"/>
    </row>
    <row r="98" spans="1:7" ht="15" hidden="1">
      <c r="A98" t="s">
        <v>136</v>
      </c>
      <c r="B98" s="263" t="s">
        <v>140</v>
      </c>
      <c r="C98" s="263"/>
      <c r="D98" s="263"/>
      <c r="E98" s="263"/>
      <c r="F98" s="263"/>
      <c r="G98" s="263"/>
    </row>
  </sheetData>
  <mergeCells count="26">
    <mergeCell ref="B97:G97"/>
    <mergeCell ref="H3:I3"/>
    <mergeCell ref="B98:G98"/>
    <mergeCell ref="R2:T2"/>
    <mergeCell ref="S3:T3"/>
    <mergeCell ref="L3:L4"/>
    <mergeCell ref="B95:G95"/>
    <mergeCell ref="G1:I2"/>
    <mergeCell ref="B96:G96"/>
    <mergeCell ref="D1:D4"/>
    <mergeCell ref="E1:E4"/>
    <mergeCell ref="F1:F4"/>
    <mergeCell ref="A1:C4"/>
    <mergeCell ref="B94:G94"/>
    <mergeCell ref="A92:D92"/>
    <mergeCell ref="G3:G4"/>
    <mergeCell ref="R3:R4"/>
    <mergeCell ref="M3:N3"/>
    <mergeCell ref="U1:U4"/>
    <mergeCell ref="J1:J4"/>
    <mergeCell ref="L2:N2"/>
    <mergeCell ref="L1:T1"/>
    <mergeCell ref="O2:Q2"/>
    <mergeCell ref="K1:K4"/>
    <mergeCell ref="O3:O4"/>
    <mergeCell ref="P3:Q3"/>
  </mergeCells>
  <printOptions headings="1"/>
  <pageMargins left="0.3937007874015748" right="0.2362204724409449" top="0.7480314960629921" bottom="0.1968503937007874" header="0.5118110236220472" footer="0.1968503937007874"/>
  <pageSetup horizontalDpi="600" verticalDpi="600" orientation="landscape" paperSize="9" scale="50" r:id="rId1"/>
  <headerFooter alignWithMargins="0">
    <oddHeader>&amp;C&amp;"Arial,Pogrubiony"&amp;14Wieloletni Plan Inwestycyjny gminy Miasto Brzeg na lata 2005-2008&amp;R&amp;"Arial,Pogrubiony"Załącznik do Uchwały Nr LI/412/06 Rady Miejskiej w Brzegu z dnia 01.06.2006 r.</oddHeader>
    <oddFooter>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Gosia Fronckiewicz</cp:lastModifiedBy>
  <cp:lastPrinted>2006-06-02T09:06:23Z</cp:lastPrinted>
  <dcterms:created xsi:type="dcterms:W3CDTF">2005-03-18T11:27:33Z</dcterms:created>
  <dcterms:modified xsi:type="dcterms:W3CDTF">2006-06-02T09:06:34Z</dcterms:modified>
  <cp:category/>
  <cp:version/>
  <cp:contentType/>
  <cp:contentStatus/>
</cp:coreProperties>
</file>