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01" activeTab="0"/>
  </bookViews>
  <sheets>
    <sheet name="Wieloletni Plan Inwestycyjny" sheetId="1" r:id="rId1"/>
  </sheets>
  <definedNames>
    <definedName name="_xlnm.Print_Area" localSheetId="0">'Wieloletni Plan Inwestycyjny'!$A$1:$U$73</definedName>
  </definedNames>
  <calcPr fullCalcOnLoad="1"/>
</workbook>
</file>

<file path=xl/sharedStrings.xml><?xml version="1.0" encoding="utf-8"?>
<sst xmlns="http://schemas.openxmlformats.org/spreadsheetml/2006/main" count="213" uniqueCount="118">
  <si>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</si>
  <si>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</si>
  <si>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</si>
  <si>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</si>
  <si>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</si>
  <si>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</si>
  <si>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</si>
  <si>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</si>
  <si>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Budowa ulicy Piwowarskiej wraz z uzbrojeniem</t>
  </si>
  <si>
    <t>źródła finansowania</t>
  </si>
  <si>
    <t>6.</t>
  </si>
  <si>
    <t>Budowa ulic "Osiedla Południowego" : Norwida, Dłuskiego, Orzeszkowej, Tetmajera, Kani</t>
  </si>
  <si>
    <t>7.</t>
  </si>
  <si>
    <t>Budowa drogi dojazdowej do kompleksu przemysł.-usługowego przy ul. Starobrzeskiej ( teren JAR )</t>
  </si>
  <si>
    <t>9.</t>
  </si>
  <si>
    <t>10.</t>
  </si>
  <si>
    <t>11.</t>
  </si>
  <si>
    <t>12.</t>
  </si>
  <si>
    <t>13.</t>
  </si>
  <si>
    <t>Remont chodników wokół kompleksu "Czerwone koszary"</t>
  </si>
  <si>
    <t>Budowa ulicy Głowackiego</t>
  </si>
  <si>
    <t>Budowa łącznika ul. Łokietka - ul. Trzech Kotwic</t>
  </si>
  <si>
    <t>Modernizacja miejskiego oświetlenia ulicznego</t>
  </si>
  <si>
    <t>Zbrojenie terenów pod budownictwo mieszkaniowe</t>
  </si>
  <si>
    <t>III</t>
  </si>
  <si>
    <t>IV</t>
  </si>
  <si>
    <t>Bezpieczeństwo publiczne</t>
  </si>
  <si>
    <t>Międzygminny Związek Gospodarki Odpadami Komunalnymi</t>
  </si>
  <si>
    <t>2.</t>
  </si>
  <si>
    <t>3.</t>
  </si>
  <si>
    <t>Urząd Miasta w Brzegu</t>
  </si>
  <si>
    <t>Realizacja Programu Rewitalizacji Terenów Zieleni Miejskiej</t>
  </si>
  <si>
    <t>VI</t>
  </si>
  <si>
    <t>Remont budynku przy ul. Piastowskiej 34</t>
  </si>
  <si>
    <t>Rewitalizacja budynków mieszkalnych</t>
  </si>
  <si>
    <t>Adaptacja i budowa budynków z mieszkaniami socjalnymi</t>
  </si>
  <si>
    <t>BTBS Sp. z o.o. Brzeg</t>
  </si>
  <si>
    <t>Termomodernizacja  budynków użyteczności publicznej</t>
  </si>
  <si>
    <t>VII</t>
  </si>
  <si>
    <t>Dziedzictwo kulturowe</t>
  </si>
  <si>
    <t>Utworzenie parku kulturowego</t>
  </si>
  <si>
    <t>Remont Ratusza Miejskiego</t>
  </si>
  <si>
    <t>Budowa hali sportowej PSP Nr 1</t>
  </si>
  <si>
    <t>Modernizacja hali sportowej    PG Nr 3</t>
  </si>
  <si>
    <t>Budowa hali sportowej PSP Nr 5</t>
  </si>
  <si>
    <t xml:space="preserve">Rozbudowa i modernizacja boisk szkolnych </t>
  </si>
  <si>
    <t>Modernizacja obiektu odkrytego basenu miejskiego</t>
  </si>
  <si>
    <t xml:space="preserve">Modernizacja hali sportowej przy ul. Oławskiej </t>
  </si>
  <si>
    <t>Budowa przystani turystyczno-sportowej na Odrze</t>
  </si>
  <si>
    <t>Modernizacja Amfiteatru oraz     BCK II</t>
  </si>
  <si>
    <t>Rozbudowa obiektu Miejskiej Biblioteki Publicznej</t>
  </si>
  <si>
    <t>VIII</t>
  </si>
  <si>
    <t>Wdrożenie informatycznego systemu zarządzania oświatą</t>
  </si>
  <si>
    <t>Budowa szaletu miejskiego</t>
  </si>
  <si>
    <t>IX</t>
  </si>
  <si>
    <t>Obsługa administracyjna mieszkańców miasta Brzeg</t>
  </si>
  <si>
    <t>Komputeryzacja Urzędu Miejskiego</t>
  </si>
  <si>
    <t>Fundusz Spójności</t>
  </si>
  <si>
    <t>Rozdział</t>
  </si>
  <si>
    <t>Przebudowa  ulic  osiedla mieszkalnego Westerplatte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</si>
  <si>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</si>
  <si>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</si>
  <si>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</si>
  <si>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</si>
  <si>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</si>
  <si>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</si>
  <si>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</si>
  <si>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 </t>
  </si>
  <si>
    <t xml:space="preserve"> </t>
  </si>
  <si>
    <t>W gimnazjach</t>
  </si>
  <si>
    <t>Gimnazja Nr 1, 3 oraz Zespół Szkół Nr 1</t>
  </si>
  <si>
    <t>Ratusz i Urząd Miasta</t>
  </si>
  <si>
    <t>(**)</t>
  </si>
  <si>
    <t>(***)</t>
  </si>
  <si>
    <t>(****)</t>
  </si>
  <si>
    <t>zewnętrz.</t>
  </si>
  <si>
    <t>w pozycji środki zewnętrzne wpisano: środki pozostałych udziałowców EKOGOK-u</t>
  </si>
  <si>
    <t>w pozycji środki zewnętrzne wpisano: środki innych właścicieli nieruchomości</t>
  </si>
  <si>
    <t>w pozycji środki zewnętrzne wpisano: środki BTBS</t>
  </si>
  <si>
    <t>w pozycji środki zewnętrzne wpisano: dotacja JAR</t>
  </si>
  <si>
    <r>
      <t xml:space="preserve">Termomodernizacja budynków mieszkalnych </t>
    </r>
    <r>
      <rPr>
        <i/>
        <vertAlign val="superscript"/>
        <sz val="12"/>
        <rFont val="Arial"/>
        <family val="2"/>
      </rPr>
      <t>(****)</t>
    </r>
  </si>
  <si>
    <r>
      <t xml:space="preserve">Budowa budynków mieszkalnych wielorodzinnych w systemie TBS </t>
    </r>
    <r>
      <rPr>
        <i/>
        <vertAlign val="superscript"/>
        <sz val="12"/>
        <rFont val="Arial"/>
        <family val="2"/>
      </rPr>
      <t>(*****)</t>
    </r>
  </si>
  <si>
    <t>Budowa układu komunikacyjnego wraz z kompleksowym uzbrojeniem terenu wokół ulic: Wrocławska-Partyzantów-Robotnicza-Wileńska-Kwiatowa-Liliowa (*****)</t>
  </si>
  <si>
    <t>(*****)</t>
  </si>
  <si>
    <t>(******)</t>
  </si>
  <si>
    <t>w pozycji środki zewnętrzne wpisano: dotacja w ramach ZPORR</t>
  </si>
  <si>
    <t>Nazwa zadania / program</t>
  </si>
  <si>
    <t xml:space="preserve">Całkowity koszt </t>
  </si>
  <si>
    <t>Ogółem</t>
  </si>
  <si>
    <t>Nakłady poniesione do 31.12.2004 r. (w tyś. zł)</t>
  </si>
  <si>
    <t>Oczyszczanie ścieków w Brzegu</t>
  </si>
  <si>
    <t>RAZEM</t>
  </si>
  <si>
    <t>PWiK Sp. z o.o. Brzeg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</si>
  <si>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</si>
  <si>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</si>
  <si>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</si>
  <si>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</si>
  <si>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</si>
  <si>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</si>
  <si>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</si>
  <si>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</si>
  <si>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</si>
  <si>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</si>
  <si>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</si>
  <si>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</si>
  <si>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Nakłady poniesione do 31.12.2005 r. (w tyś. zł)</t>
  </si>
  <si>
    <t>Uchwała Nr L/407/06 Rady Miejskiej w Brzegu z dnia 28.04.2006 r.</t>
  </si>
  <si>
    <t>Przebudowa nawierzchni jezdni i chodników ul. Dzierżonia</t>
  </si>
  <si>
    <t>Przebudowa nawierzchni Placu Polonii Amerykańskiej i Placu Niepodległości wraz z podświetleniem kościoła p.w. Św. Mikołaja</t>
  </si>
  <si>
    <t>W szkołach podstawowych</t>
  </si>
  <si>
    <t>Przedszkola Nr 1,2,3,4,5,6,7,10,11</t>
  </si>
  <si>
    <t>Szkoły podstawowe Nr 1,3,5,8</t>
  </si>
  <si>
    <t>Stworzenie systemu monitoringu miasta Brzeg dla poprawy bezpieczeństwa mieszkańców</t>
  </si>
  <si>
    <r>
      <t xml:space="preserve">Budowa kwatery nr 2 składowiska międzygminnego Gać - udział miasta </t>
    </r>
    <r>
      <rPr>
        <i/>
        <vertAlign val="superscript"/>
        <sz val="12"/>
        <rFont val="Arial"/>
        <family val="2"/>
      </rPr>
      <t>(**)</t>
    </r>
  </si>
  <si>
    <t>Remonty zabytkowych figur, pomników i budowli</t>
  </si>
  <si>
    <t>Urząd Miasta Brzeg, Spółdzielnia Mieszkaniowa "Zgoda"</t>
  </si>
  <si>
    <t>8.</t>
  </si>
  <si>
    <t>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</si>
</sst>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2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right"/>
    </xf>
    <xf numFmtId="0" fontId="10" fillId="0" borderId="5" xfId="0" applyFont="1" applyBorder="1" applyAlignment="1">
      <alignment wrapText="1" shrinkToFit="1"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3" xfId="0" applyFont="1" applyBorder="1" applyAlignment="1">
      <alignment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10" fillId="0" borderId="6" xfId="0" applyFont="1" applyBorder="1" applyAlignment="1">
      <alignment wrapText="1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13" xfId="0" applyFont="1" applyBorder="1" applyAlignment="1">
      <alignment wrapText="1"/>
    </xf>
    <xf numFmtId="3" fontId="8" fillId="0" borderId="1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0" fontId="7" fillId="0" borderId="30" xfId="0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/>
    </xf>
    <xf numFmtId="3" fontId="8" fillId="0" borderId="2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5" xfId="0" applyFont="1" applyBorder="1" applyAlignment="1">
      <alignment wrapText="1"/>
    </xf>
    <xf numFmtId="0" fontId="4" fillId="0" borderId="0" xfId="0" applyFont="1" applyBorder="1" applyAlignment="1">
      <alignment/>
    </xf>
    <xf numFmtId="3" fontId="8" fillId="0" borderId="29" xfId="0" applyNumberFormat="1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3" fontId="8" fillId="0" borderId="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/>
    </xf>
    <xf numFmtId="3" fontId="8" fillId="0" borderId="3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2" xfId="0" applyNumberFormat="1" applyFont="1" applyBorder="1" applyAlignment="1">
      <alignment horizontal="right"/>
    </xf>
    <xf numFmtId="3" fontId="8" fillId="0" borderId="43" xfId="0" applyNumberFormat="1" applyFont="1" applyFill="1" applyBorder="1" applyAlignment="1">
      <alignment horizontal="right"/>
    </xf>
    <xf numFmtId="3" fontId="8" fillId="0" borderId="44" xfId="0" applyNumberFormat="1" applyFont="1" applyBorder="1" applyAlignment="1">
      <alignment/>
    </xf>
    <xf numFmtId="3" fontId="8" fillId="0" borderId="45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8" fillId="0" borderId="43" xfId="0" applyNumberFormat="1" applyFont="1" applyBorder="1" applyAlignment="1">
      <alignment horizontal="right"/>
    </xf>
    <xf numFmtId="3" fontId="8" fillId="0" borderId="43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10" fillId="0" borderId="19" xfId="0" applyFont="1" applyFill="1" applyBorder="1" applyAlignment="1">
      <alignment wrapText="1"/>
    </xf>
    <xf numFmtId="3" fontId="8" fillId="0" borderId="29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8" fillId="0" borderId="47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/>
    </xf>
    <xf numFmtId="3" fontId="8" fillId="0" borderId="28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19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5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="75" zoomScaleNormal="75" zoomScaleSheetLayoutView="25" workbookViewId="0" topLeftCell="D28">
      <selection activeCell="H32" sqref="H32"/>
    </sheetView>
  </sheetViews>
  <sheetFormatPr defaultColWidth="9.140625" defaultRowHeight="12.75"/>
  <cols>
    <col min="1" max="1" width="4.421875" style="0" customWidth="1"/>
    <col min="2" max="2" width="5.7109375" style="0" customWidth="1"/>
    <col min="3" max="3" width="4.421875" style="0" customWidth="1"/>
    <col min="4" max="4" width="43.57421875" style="4" customWidth="1"/>
    <col min="5" max="5" width="6.28125" style="4" customWidth="1"/>
    <col min="6" max="6" width="9.421875" style="4" customWidth="1"/>
    <col min="7" max="9" width="11.00390625" style="4" customWidth="1"/>
    <col min="10" max="11" width="11.710937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25.140625" style="4" customWidth="1"/>
  </cols>
  <sheetData>
    <row r="1" spans="1:27" ht="25.5" customHeight="1">
      <c r="A1" s="171" t="s">
        <v>0</v>
      </c>
      <c r="B1" s="172"/>
      <c r="C1" s="172"/>
      <c r="D1" s="169" t="s">
        <v>86</v>
      </c>
      <c r="E1" s="169" t="s">
        <v>1</v>
      </c>
      <c r="F1" s="169" t="s">
        <v>58</v>
      </c>
      <c r="G1" s="182" t="s">
        <v>66</v>
      </c>
      <c r="H1" s="183"/>
      <c r="I1" s="184"/>
      <c r="J1" s="164" t="s">
        <v>89</v>
      </c>
      <c r="K1" s="164" t="s">
        <v>105</v>
      </c>
      <c r="L1" s="161" t="s">
        <v>104</v>
      </c>
      <c r="M1" s="161"/>
      <c r="N1" s="161"/>
      <c r="O1" s="161"/>
      <c r="P1" s="161"/>
      <c r="Q1" s="161"/>
      <c r="R1" s="161"/>
      <c r="S1" s="167"/>
      <c r="T1" s="167"/>
      <c r="U1" s="162" t="s">
        <v>65</v>
      </c>
      <c r="V1" s="1"/>
      <c r="W1" s="1"/>
      <c r="X1" s="1"/>
      <c r="Y1" s="1"/>
      <c r="Z1" s="1"/>
      <c r="AA1" s="1"/>
    </row>
    <row r="2" spans="1:27" ht="25.5" customHeight="1">
      <c r="A2" s="173"/>
      <c r="B2" s="174"/>
      <c r="C2" s="175"/>
      <c r="D2" s="169"/>
      <c r="E2" s="169"/>
      <c r="F2" s="169"/>
      <c r="G2" s="185"/>
      <c r="H2" s="186"/>
      <c r="I2" s="181"/>
      <c r="J2" s="164"/>
      <c r="K2" s="164"/>
      <c r="L2" s="166">
        <v>2006</v>
      </c>
      <c r="M2" s="161"/>
      <c r="N2" s="161"/>
      <c r="O2" s="166">
        <v>2007</v>
      </c>
      <c r="P2" s="161"/>
      <c r="Q2" s="168"/>
      <c r="R2" s="166">
        <v>2008</v>
      </c>
      <c r="S2" s="161"/>
      <c r="T2" s="168"/>
      <c r="U2" s="162"/>
      <c r="V2" s="1"/>
      <c r="W2" s="1"/>
      <c r="X2" s="1"/>
      <c r="Y2" s="1"/>
      <c r="Z2" s="1"/>
      <c r="AA2" s="1"/>
    </row>
    <row r="3" spans="1:27" ht="25.5" customHeight="1">
      <c r="A3" s="173"/>
      <c r="B3" s="174"/>
      <c r="C3" s="175"/>
      <c r="D3" s="169"/>
      <c r="E3" s="169"/>
      <c r="F3" s="169"/>
      <c r="G3" s="178" t="s">
        <v>87</v>
      </c>
      <c r="H3" s="180" t="s">
        <v>9</v>
      </c>
      <c r="I3" s="181"/>
      <c r="J3" s="164"/>
      <c r="K3" s="164"/>
      <c r="L3" s="159" t="s">
        <v>88</v>
      </c>
      <c r="M3" s="161" t="s">
        <v>9</v>
      </c>
      <c r="N3" s="161"/>
      <c r="O3" s="159" t="s">
        <v>88</v>
      </c>
      <c r="P3" s="161" t="s">
        <v>9</v>
      </c>
      <c r="Q3" s="161"/>
      <c r="R3" s="159" t="s">
        <v>88</v>
      </c>
      <c r="S3" s="161" t="s">
        <v>9</v>
      </c>
      <c r="T3" s="161"/>
      <c r="U3" s="162"/>
      <c r="V3" s="1"/>
      <c r="W3" s="1"/>
      <c r="X3" s="1"/>
      <c r="Y3" s="1"/>
      <c r="Z3" s="1"/>
      <c r="AA3" s="1"/>
    </row>
    <row r="4" spans="1:21" ht="16.5" thickBot="1">
      <c r="A4" s="173"/>
      <c r="B4" s="175"/>
      <c r="C4" s="175"/>
      <c r="D4" s="170"/>
      <c r="E4" s="170"/>
      <c r="F4" s="170"/>
      <c r="G4" s="179"/>
      <c r="H4" s="87" t="s">
        <v>64</v>
      </c>
      <c r="I4" s="27" t="s">
        <v>75</v>
      </c>
      <c r="J4" s="165"/>
      <c r="K4" s="165"/>
      <c r="L4" s="160"/>
      <c r="M4" s="70" t="s">
        <v>64</v>
      </c>
      <c r="N4" s="27" t="s">
        <v>75</v>
      </c>
      <c r="O4" s="160"/>
      <c r="P4" s="70" t="s">
        <v>64</v>
      </c>
      <c r="Q4" s="27" t="s">
        <v>75</v>
      </c>
      <c r="R4" s="160"/>
      <c r="S4" s="70" t="s">
        <v>64</v>
      </c>
      <c r="T4" s="27" t="s">
        <v>75</v>
      </c>
      <c r="U4" s="163"/>
    </row>
    <row r="5" spans="1:21" ht="32.25" thickBot="1" thickTop="1">
      <c r="A5" s="49" t="s">
        <v>4</v>
      </c>
      <c r="B5" s="49"/>
      <c r="C5" s="50"/>
      <c r="D5" s="51" t="s">
        <v>5</v>
      </c>
      <c r="E5" s="43"/>
      <c r="F5" s="43"/>
      <c r="G5" s="78"/>
      <c r="H5" s="98"/>
      <c r="I5" s="91"/>
      <c r="J5" s="44"/>
      <c r="K5" s="130"/>
      <c r="L5" s="78"/>
      <c r="M5" s="71"/>
      <c r="N5" s="45"/>
      <c r="O5" s="78"/>
      <c r="P5" s="71"/>
      <c r="Q5" s="45"/>
      <c r="R5" s="78"/>
      <c r="S5" s="71"/>
      <c r="T5" s="45"/>
      <c r="U5" s="46"/>
    </row>
    <row r="6" spans="1:21" ht="32.25" thickTop="1">
      <c r="A6" s="5"/>
      <c r="B6" s="3" t="s">
        <v>2</v>
      </c>
      <c r="C6" s="14"/>
      <c r="D6" s="20" t="s">
        <v>8</v>
      </c>
      <c r="E6" s="16">
        <v>600</v>
      </c>
      <c r="F6" s="16">
        <v>60016</v>
      </c>
      <c r="G6" s="81">
        <f aca="true" t="shared" si="0" ref="G6:G18">SUM(H6:I6)</f>
        <v>635</v>
      </c>
      <c r="H6" s="99">
        <f>SUM(P6,S6)</f>
        <v>635</v>
      </c>
      <c r="I6" s="92">
        <v>0</v>
      </c>
      <c r="J6" s="18">
        <v>0</v>
      </c>
      <c r="K6" s="131">
        <v>0</v>
      </c>
      <c r="L6" s="81">
        <f aca="true" t="shared" si="1" ref="L6:L17">SUM(M6:N6)</f>
        <v>0</v>
      </c>
      <c r="M6" s="74">
        <v>0</v>
      </c>
      <c r="N6" s="10">
        <v>0</v>
      </c>
      <c r="O6" s="81">
        <f aca="true" t="shared" si="2" ref="O6:O12">SUM(P6:Q6)</f>
        <v>585</v>
      </c>
      <c r="P6" s="74">
        <v>585</v>
      </c>
      <c r="Q6" s="10">
        <v>0</v>
      </c>
      <c r="R6" s="81">
        <f>SUM(S6:T6)</f>
        <v>50</v>
      </c>
      <c r="S6" s="74">
        <v>50</v>
      </c>
      <c r="T6" s="10">
        <v>0</v>
      </c>
      <c r="U6" s="12" t="s">
        <v>3</v>
      </c>
    </row>
    <row r="7" spans="1:21" ht="46.5">
      <c r="A7" s="5"/>
      <c r="B7" s="3" t="s">
        <v>28</v>
      </c>
      <c r="C7" s="14"/>
      <c r="D7" s="20" t="s">
        <v>11</v>
      </c>
      <c r="E7" s="16">
        <v>600</v>
      </c>
      <c r="F7" s="16">
        <v>60016</v>
      </c>
      <c r="G7" s="81">
        <f t="shared" si="0"/>
        <v>115</v>
      </c>
      <c r="H7" s="99">
        <f>SUM(P7)</f>
        <v>115</v>
      </c>
      <c r="I7" s="92">
        <v>0</v>
      </c>
      <c r="J7" s="17">
        <v>0</v>
      </c>
      <c r="K7" s="132">
        <v>0</v>
      </c>
      <c r="L7" s="81">
        <f t="shared" si="1"/>
        <v>0</v>
      </c>
      <c r="M7" s="74">
        <v>0</v>
      </c>
      <c r="N7" s="10">
        <v>0</v>
      </c>
      <c r="O7" s="82">
        <f t="shared" si="2"/>
        <v>115</v>
      </c>
      <c r="P7" s="75">
        <v>115</v>
      </c>
      <c r="Q7" s="9">
        <v>0</v>
      </c>
      <c r="R7" s="82"/>
      <c r="S7" s="75"/>
      <c r="T7" s="9"/>
      <c r="U7" s="12" t="s">
        <v>3</v>
      </c>
    </row>
    <row r="8" spans="1:21" ht="46.5">
      <c r="A8" s="5"/>
      <c r="B8" s="3" t="s">
        <v>29</v>
      </c>
      <c r="C8" s="14"/>
      <c r="D8" s="20" t="s">
        <v>13</v>
      </c>
      <c r="E8" s="16">
        <v>600</v>
      </c>
      <c r="F8" s="16">
        <v>60016</v>
      </c>
      <c r="G8" s="81">
        <f t="shared" si="0"/>
        <v>1121</v>
      </c>
      <c r="H8" s="99">
        <f aca="true" t="shared" si="3" ref="H8:I11">SUM(M8,P8)</f>
        <v>551</v>
      </c>
      <c r="I8" s="92">
        <f t="shared" si="3"/>
        <v>570</v>
      </c>
      <c r="J8" s="18">
        <v>0</v>
      </c>
      <c r="K8" s="131">
        <v>0</v>
      </c>
      <c r="L8" s="81">
        <f>SUM(M8:N8)</f>
        <v>81</v>
      </c>
      <c r="M8" s="74">
        <f>110-29</f>
        <v>81</v>
      </c>
      <c r="N8" s="10">
        <v>0</v>
      </c>
      <c r="O8" s="82">
        <f t="shared" si="2"/>
        <v>1040</v>
      </c>
      <c r="P8" s="75">
        <v>470</v>
      </c>
      <c r="Q8" s="9">
        <v>570</v>
      </c>
      <c r="R8" s="82"/>
      <c r="S8" s="75"/>
      <c r="T8" s="9"/>
      <c r="U8" s="12" t="s">
        <v>3</v>
      </c>
    </row>
    <row r="9" spans="1:21" ht="31.5">
      <c r="A9" s="5"/>
      <c r="B9" s="3" t="s">
        <v>6</v>
      </c>
      <c r="C9" s="14"/>
      <c r="D9" s="153" t="s">
        <v>107</v>
      </c>
      <c r="E9" s="16">
        <v>600</v>
      </c>
      <c r="F9" s="16">
        <v>60016</v>
      </c>
      <c r="G9" s="127">
        <f t="shared" si="0"/>
        <v>220</v>
      </c>
      <c r="H9" s="128">
        <f t="shared" si="3"/>
        <v>220</v>
      </c>
      <c r="I9" s="129">
        <f t="shared" si="3"/>
        <v>0</v>
      </c>
      <c r="J9" s="154">
        <v>0</v>
      </c>
      <c r="K9" s="155">
        <v>0</v>
      </c>
      <c r="L9" s="140">
        <f t="shared" si="1"/>
        <v>0</v>
      </c>
      <c r="M9" s="141">
        <v>0</v>
      </c>
      <c r="N9" s="142">
        <v>0</v>
      </c>
      <c r="O9" s="82">
        <f t="shared" si="2"/>
        <v>220</v>
      </c>
      <c r="P9" s="75">
        <v>220</v>
      </c>
      <c r="Q9" s="9">
        <v>0</v>
      </c>
      <c r="R9" s="82"/>
      <c r="S9" s="75"/>
      <c r="T9" s="9"/>
      <c r="U9" s="12"/>
    </row>
    <row r="10" spans="1:21" ht="46.5">
      <c r="A10" s="5"/>
      <c r="B10" s="3" t="s">
        <v>7</v>
      </c>
      <c r="C10" s="14"/>
      <c r="D10" s="20" t="s">
        <v>59</v>
      </c>
      <c r="E10" s="16">
        <v>600</v>
      </c>
      <c r="F10" s="16">
        <v>60016</v>
      </c>
      <c r="G10" s="81">
        <f t="shared" si="0"/>
        <v>640</v>
      </c>
      <c r="H10" s="99">
        <f t="shared" si="3"/>
        <v>160</v>
      </c>
      <c r="I10" s="92">
        <f t="shared" si="3"/>
        <v>480</v>
      </c>
      <c r="J10" s="18">
        <v>0</v>
      </c>
      <c r="K10" s="131">
        <v>0</v>
      </c>
      <c r="L10" s="81">
        <f t="shared" si="1"/>
        <v>0</v>
      </c>
      <c r="M10" s="74">
        <v>0</v>
      </c>
      <c r="N10" s="10">
        <v>0</v>
      </c>
      <c r="O10" s="82">
        <f t="shared" si="2"/>
        <v>640</v>
      </c>
      <c r="P10" s="75">
        <v>160</v>
      </c>
      <c r="Q10" s="9">
        <v>480</v>
      </c>
      <c r="R10" s="82"/>
      <c r="S10" s="75"/>
      <c r="T10" s="9"/>
      <c r="U10" s="13" t="s">
        <v>115</v>
      </c>
    </row>
    <row r="11" spans="1:21" ht="61.5">
      <c r="A11" s="5"/>
      <c r="B11" s="3" t="s">
        <v>10</v>
      </c>
      <c r="C11" s="14"/>
      <c r="D11" s="20" t="s">
        <v>108</v>
      </c>
      <c r="E11" s="16">
        <v>600</v>
      </c>
      <c r="F11" s="16">
        <v>60016</v>
      </c>
      <c r="G11" s="81">
        <f t="shared" si="0"/>
        <v>1500</v>
      </c>
      <c r="H11" s="99">
        <f t="shared" si="3"/>
        <v>1500</v>
      </c>
      <c r="I11" s="92">
        <f t="shared" si="3"/>
        <v>0</v>
      </c>
      <c r="J11" s="18">
        <v>0</v>
      </c>
      <c r="K11" s="131">
        <v>0</v>
      </c>
      <c r="L11" s="81">
        <f>SUM(M11:N11)</f>
        <v>100</v>
      </c>
      <c r="M11" s="74">
        <v>100</v>
      </c>
      <c r="N11" s="10">
        <v>0</v>
      </c>
      <c r="O11" s="82">
        <f t="shared" si="2"/>
        <v>1400</v>
      </c>
      <c r="P11" s="75">
        <v>1400</v>
      </c>
      <c r="Q11" s="9">
        <v>0</v>
      </c>
      <c r="R11" s="82"/>
      <c r="S11" s="75"/>
      <c r="T11" s="9"/>
      <c r="U11" s="12" t="s">
        <v>3</v>
      </c>
    </row>
    <row r="12" spans="1:21" ht="76.5">
      <c r="A12" s="5"/>
      <c r="B12" s="3" t="s">
        <v>12</v>
      </c>
      <c r="C12" s="14"/>
      <c r="D12" s="21" t="s">
        <v>82</v>
      </c>
      <c r="E12" s="16">
        <v>600</v>
      </c>
      <c r="F12" s="16">
        <v>60016</v>
      </c>
      <c r="G12" s="81">
        <f t="shared" si="0"/>
        <v>751</v>
      </c>
      <c r="H12" s="99">
        <v>384</v>
      </c>
      <c r="I12" s="92">
        <v>367</v>
      </c>
      <c r="J12" s="17">
        <v>276</v>
      </c>
      <c r="K12" s="132">
        <v>161</v>
      </c>
      <c r="L12" s="81">
        <v>180</v>
      </c>
      <c r="M12" s="74">
        <v>180</v>
      </c>
      <c r="N12" s="10">
        <v>0</v>
      </c>
      <c r="O12" s="81">
        <f t="shared" si="2"/>
        <v>134</v>
      </c>
      <c r="P12" s="74">
        <v>67</v>
      </c>
      <c r="Q12" s="10">
        <v>67</v>
      </c>
      <c r="R12" s="82"/>
      <c r="S12" s="75"/>
      <c r="T12" s="9"/>
      <c r="U12" s="12" t="s">
        <v>3</v>
      </c>
    </row>
    <row r="13" spans="1:21" ht="31.5">
      <c r="A13" s="5"/>
      <c r="B13" s="3" t="s">
        <v>116</v>
      </c>
      <c r="C13" s="14"/>
      <c r="D13" s="20" t="s">
        <v>19</v>
      </c>
      <c r="E13" s="16">
        <v>600</v>
      </c>
      <c r="F13" s="16">
        <v>60016</v>
      </c>
      <c r="G13" s="81">
        <f t="shared" si="0"/>
        <v>530</v>
      </c>
      <c r="H13" s="99">
        <f>SUM(M13,P13,S13)</f>
        <v>265</v>
      </c>
      <c r="I13" s="92">
        <f>SUM(N13,Q13,T13)</f>
        <v>265</v>
      </c>
      <c r="J13" s="17">
        <v>0</v>
      </c>
      <c r="K13" s="132">
        <v>0</v>
      </c>
      <c r="L13" s="82">
        <f t="shared" si="1"/>
        <v>0</v>
      </c>
      <c r="M13" s="75">
        <v>0</v>
      </c>
      <c r="N13" s="9">
        <v>0</v>
      </c>
      <c r="O13" s="82">
        <v>0</v>
      </c>
      <c r="P13" s="75">
        <v>0</v>
      </c>
      <c r="Q13" s="9">
        <v>0</v>
      </c>
      <c r="R13" s="81">
        <v>530</v>
      </c>
      <c r="S13" s="74">
        <v>265</v>
      </c>
      <c r="T13" s="10">
        <v>265</v>
      </c>
      <c r="U13" s="12" t="s">
        <v>3</v>
      </c>
    </row>
    <row r="14" spans="1:21" ht="18.75">
      <c r="A14" s="5"/>
      <c r="B14" s="3" t="s">
        <v>14</v>
      </c>
      <c r="C14" s="14"/>
      <c r="D14" s="19" t="s">
        <v>20</v>
      </c>
      <c r="E14" s="16">
        <v>600</v>
      </c>
      <c r="F14" s="16">
        <v>60016</v>
      </c>
      <c r="G14" s="81">
        <f t="shared" si="0"/>
        <v>300</v>
      </c>
      <c r="H14" s="99">
        <f>SUM(M14,P14)</f>
        <v>75</v>
      </c>
      <c r="I14" s="92">
        <f>SUM(N14,Q14)</f>
        <v>225</v>
      </c>
      <c r="J14" s="17">
        <v>0</v>
      </c>
      <c r="K14" s="132">
        <v>0</v>
      </c>
      <c r="L14" s="81">
        <f t="shared" si="1"/>
        <v>0</v>
      </c>
      <c r="M14" s="74">
        <v>0</v>
      </c>
      <c r="N14" s="10">
        <v>0</v>
      </c>
      <c r="O14" s="82">
        <f>SUM(P14:Q14)</f>
        <v>300</v>
      </c>
      <c r="P14" s="75">
        <v>75</v>
      </c>
      <c r="Q14" s="9">
        <v>225</v>
      </c>
      <c r="R14" s="82"/>
      <c r="S14" s="75"/>
      <c r="T14" s="9"/>
      <c r="U14" s="12" t="s">
        <v>3</v>
      </c>
    </row>
    <row r="15" spans="1:21" ht="31.5">
      <c r="A15" s="5"/>
      <c r="B15" s="3" t="s">
        <v>15</v>
      </c>
      <c r="C15" s="14"/>
      <c r="D15" s="20" t="s">
        <v>21</v>
      </c>
      <c r="E15" s="16">
        <v>600</v>
      </c>
      <c r="F15" s="16">
        <v>60016</v>
      </c>
      <c r="G15" s="81">
        <f t="shared" si="0"/>
        <v>1020</v>
      </c>
      <c r="H15" s="99">
        <f>SUM(M15,P15)</f>
        <v>255</v>
      </c>
      <c r="I15" s="92">
        <f>SUM(N15,Q15)</f>
        <v>765</v>
      </c>
      <c r="J15" s="18">
        <v>0</v>
      </c>
      <c r="K15" s="131">
        <v>0</v>
      </c>
      <c r="L15" s="81">
        <f t="shared" si="1"/>
        <v>0</v>
      </c>
      <c r="M15" s="74">
        <v>0</v>
      </c>
      <c r="N15" s="10">
        <v>0</v>
      </c>
      <c r="O15" s="82">
        <f>SUM(P15:Q15)</f>
        <v>1020</v>
      </c>
      <c r="P15" s="75">
        <v>255</v>
      </c>
      <c r="Q15" s="9">
        <v>765</v>
      </c>
      <c r="R15" s="82"/>
      <c r="S15" s="75"/>
      <c r="T15" s="9"/>
      <c r="U15" s="12" t="s">
        <v>3</v>
      </c>
    </row>
    <row r="16" spans="1:21" ht="31.5">
      <c r="A16" s="5"/>
      <c r="B16" s="3" t="s">
        <v>16</v>
      </c>
      <c r="C16" s="14"/>
      <c r="D16" s="23" t="s">
        <v>22</v>
      </c>
      <c r="E16" s="16">
        <v>900</v>
      </c>
      <c r="F16" s="22">
        <v>90015</v>
      </c>
      <c r="G16" s="81">
        <f t="shared" si="0"/>
        <v>737</v>
      </c>
      <c r="H16" s="99">
        <f>SUM(K16,M16,P16,S16)</f>
        <v>437</v>
      </c>
      <c r="I16" s="92">
        <f>SUM(N16,Q16,T16)</f>
        <v>300</v>
      </c>
      <c r="J16" s="17">
        <v>0</v>
      </c>
      <c r="K16" s="132">
        <v>257</v>
      </c>
      <c r="L16" s="81">
        <f t="shared" si="1"/>
        <v>80</v>
      </c>
      <c r="M16" s="74">
        <v>80</v>
      </c>
      <c r="N16" s="10">
        <v>0</v>
      </c>
      <c r="O16" s="81">
        <v>200</v>
      </c>
      <c r="P16" s="74">
        <v>50</v>
      </c>
      <c r="Q16" s="10">
        <v>150</v>
      </c>
      <c r="R16" s="81">
        <v>200</v>
      </c>
      <c r="S16" s="74">
        <v>50</v>
      </c>
      <c r="T16" s="10">
        <v>150</v>
      </c>
      <c r="U16" s="12" t="s">
        <v>3</v>
      </c>
    </row>
    <row r="17" spans="1:21" ht="31.5">
      <c r="A17" s="5"/>
      <c r="B17" s="3" t="s">
        <v>17</v>
      </c>
      <c r="C17" s="14"/>
      <c r="D17" s="20" t="s">
        <v>23</v>
      </c>
      <c r="E17" s="16">
        <v>900</v>
      </c>
      <c r="F17" s="16">
        <v>90095</v>
      </c>
      <c r="G17" s="81">
        <f t="shared" si="0"/>
        <v>1200</v>
      </c>
      <c r="H17" s="99">
        <f>SUM(M17,P17,S17)</f>
        <v>600</v>
      </c>
      <c r="I17" s="113">
        <f>SUM(N17,Q17,T17)</f>
        <v>600</v>
      </c>
      <c r="J17" s="18">
        <v>0</v>
      </c>
      <c r="K17" s="131">
        <v>0</v>
      </c>
      <c r="L17" s="81">
        <f t="shared" si="1"/>
        <v>0</v>
      </c>
      <c r="M17" s="74">
        <v>0</v>
      </c>
      <c r="N17" s="10">
        <v>0</v>
      </c>
      <c r="O17" s="81">
        <v>600</v>
      </c>
      <c r="P17" s="74">
        <v>300</v>
      </c>
      <c r="Q17" s="10">
        <v>300</v>
      </c>
      <c r="R17" s="81">
        <v>600</v>
      </c>
      <c r="S17" s="74">
        <v>300</v>
      </c>
      <c r="T17" s="10">
        <v>300</v>
      </c>
      <c r="U17" s="12" t="s">
        <v>3</v>
      </c>
    </row>
    <row r="18" spans="1:21" ht="19.5" thickBot="1">
      <c r="A18" s="28"/>
      <c r="B18" s="3" t="s">
        <v>18</v>
      </c>
      <c r="C18" s="30"/>
      <c r="D18" s="124" t="s">
        <v>53</v>
      </c>
      <c r="E18" s="118">
        <v>900</v>
      </c>
      <c r="F18" s="118">
        <v>90003</v>
      </c>
      <c r="G18" s="116">
        <f t="shared" si="0"/>
        <v>100</v>
      </c>
      <c r="H18" s="125">
        <f>SUM(M18,P18)</f>
        <v>100</v>
      </c>
      <c r="I18" s="126">
        <f>SUM(N18,Q18)</f>
        <v>0</v>
      </c>
      <c r="J18" s="115">
        <v>0</v>
      </c>
      <c r="K18" s="133">
        <v>0</v>
      </c>
      <c r="L18" s="86">
        <f>SUM(M18:N18)</f>
        <v>0</v>
      </c>
      <c r="M18" s="85">
        <v>0</v>
      </c>
      <c r="N18" s="11">
        <v>0</v>
      </c>
      <c r="O18" s="86">
        <f>SUM(P18:Q18)</f>
        <v>100</v>
      </c>
      <c r="P18" s="85">
        <v>100</v>
      </c>
      <c r="Q18" s="11">
        <v>0</v>
      </c>
      <c r="R18" s="86"/>
      <c r="S18" s="85"/>
      <c r="T18" s="11"/>
      <c r="U18" s="34" t="s">
        <v>3</v>
      </c>
    </row>
    <row r="19" spans="1:21" ht="19.5" thickBot="1" thickTop="1">
      <c r="A19" s="49" t="s">
        <v>117</v>
      </c>
      <c r="B19" s="49"/>
      <c r="C19" s="50"/>
      <c r="D19" s="51" t="s">
        <v>26</v>
      </c>
      <c r="E19" s="43"/>
      <c r="F19" s="43"/>
      <c r="G19" s="78"/>
      <c r="H19" s="98"/>
      <c r="I19" s="91"/>
      <c r="J19" s="44"/>
      <c r="K19" s="130"/>
      <c r="L19" s="78"/>
      <c r="M19" s="71"/>
      <c r="N19" s="112"/>
      <c r="O19" s="78"/>
      <c r="P19" s="71"/>
      <c r="Q19" s="45"/>
      <c r="R19" s="78"/>
      <c r="S19" s="71"/>
      <c r="T19" s="45"/>
      <c r="U19" s="46"/>
    </row>
    <row r="20" spans="1:21" ht="48" thickBot="1" thickTop="1">
      <c r="A20" s="53" t="s">
        <v>67</v>
      </c>
      <c r="B20" s="53" t="s">
        <v>2</v>
      </c>
      <c r="C20" s="54"/>
      <c r="D20" s="143" t="s">
        <v>112</v>
      </c>
      <c r="E20" s="55">
        <v>754</v>
      </c>
      <c r="F20" s="55">
        <v>75416</v>
      </c>
      <c r="G20" s="83">
        <f>SUM(H20:I20)</f>
        <v>696</v>
      </c>
      <c r="H20" s="145">
        <f>SUM(K20,M20,P20,S20)</f>
        <v>396</v>
      </c>
      <c r="I20" s="146">
        <f>SUM(N20,Q20,T20)</f>
        <v>300</v>
      </c>
      <c r="J20" s="156">
        <v>0</v>
      </c>
      <c r="K20" s="157">
        <v>12</v>
      </c>
      <c r="L20" s="144">
        <f>SUM(M20:N20)</f>
        <v>284</v>
      </c>
      <c r="M20" s="158">
        <v>284</v>
      </c>
      <c r="N20" s="57">
        <v>0</v>
      </c>
      <c r="O20" s="83">
        <f>SUM(P20:Q20)</f>
        <v>200</v>
      </c>
      <c r="P20" s="76">
        <v>50</v>
      </c>
      <c r="Q20" s="57">
        <v>150</v>
      </c>
      <c r="R20" s="83">
        <f>SUM(S20:T20)</f>
        <v>200</v>
      </c>
      <c r="S20" s="76">
        <v>50</v>
      </c>
      <c r="T20" s="57">
        <v>150</v>
      </c>
      <c r="U20" s="34" t="s">
        <v>3</v>
      </c>
    </row>
    <row r="21" spans="1:21" ht="19.5" thickBot="1" thickTop="1">
      <c r="A21" s="49" t="s">
        <v>24</v>
      </c>
      <c r="B21" s="49"/>
      <c r="C21" s="50"/>
      <c r="D21" s="51" t="s">
        <v>60</v>
      </c>
      <c r="E21" s="43"/>
      <c r="F21" s="43"/>
      <c r="G21" s="78"/>
      <c r="H21" s="98"/>
      <c r="I21" s="91"/>
      <c r="J21" s="44"/>
      <c r="K21" s="130"/>
      <c r="L21" s="78"/>
      <c r="M21" s="71"/>
      <c r="N21" s="45"/>
      <c r="O21" s="78"/>
      <c r="P21" s="71"/>
      <c r="Q21" s="45"/>
      <c r="R21" s="78"/>
      <c r="S21" s="71"/>
      <c r="T21" s="45"/>
      <c r="U21" s="46"/>
    </row>
    <row r="22" spans="1:21" ht="49.5" thickTop="1">
      <c r="A22" s="35" t="s">
        <v>68</v>
      </c>
      <c r="B22" s="35" t="s">
        <v>2</v>
      </c>
      <c r="C22" s="36"/>
      <c r="D22" s="47" t="s">
        <v>113</v>
      </c>
      <c r="E22" s="38">
        <v>900</v>
      </c>
      <c r="F22" s="38">
        <v>90002</v>
      </c>
      <c r="G22" s="79">
        <f>SUM(H22:I22)</f>
        <v>4736</v>
      </c>
      <c r="H22" s="96">
        <f>SUM(M22,P22)</f>
        <v>1407</v>
      </c>
      <c r="I22" s="89">
        <f>SUM(N22,Q22)</f>
        <v>3329</v>
      </c>
      <c r="J22" s="39">
        <v>0</v>
      </c>
      <c r="K22" s="135">
        <v>0</v>
      </c>
      <c r="L22" s="79">
        <f>SUM(M22:N22)</f>
        <v>671</v>
      </c>
      <c r="M22" s="72">
        <v>671</v>
      </c>
      <c r="N22" s="40">
        <v>0</v>
      </c>
      <c r="O22" s="84">
        <f>SUM(P22:Q22)</f>
        <v>4065</v>
      </c>
      <c r="P22" s="77">
        <v>736</v>
      </c>
      <c r="Q22" s="41">
        <v>3329</v>
      </c>
      <c r="R22" s="84"/>
      <c r="S22" s="77"/>
      <c r="T22" s="41"/>
      <c r="U22" s="48" t="s">
        <v>27</v>
      </c>
    </row>
    <row r="23" spans="1:21" ht="32.25" thickBot="1">
      <c r="A23" s="58" t="s">
        <v>68</v>
      </c>
      <c r="B23" s="58" t="s">
        <v>28</v>
      </c>
      <c r="C23" s="59"/>
      <c r="D23" s="31" t="s">
        <v>31</v>
      </c>
      <c r="E23" s="24">
        <v>900</v>
      </c>
      <c r="F23" s="24">
        <v>90004</v>
      </c>
      <c r="G23" s="80">
        <f>SUM(H23:I23)</f>
        <v>3035</v>
      </c>
      <c r="H23" s="97">
        <f>SUM(K23,M23,P23,S23)</f>
        <v>1930</v>
      </c>
      <c r="I23" s="90">
        <f>SUM(N23,Q23,T23)</f>
        <v>1105</v>
      </c>
      <c r="J23" s="25">
        <v>0</v>
      </c>
      <c r="K23" s="136">
        <v>43</v>
      </c>
      <c r="L23" s="80">
        <f>SUM(M23:N23)</f>
        <v>732</v>
      </c>
      <c r="M23" s="73">
        <f>644+88</f>
        <v>732</v>
      </c>
      <c r="N23" s="33">
        <v>0</v>
      </c>
      <c r="O23" s="80">
        <f>SUM(P23:Q23)</f>
        <v>1000</v>
      </c>
      <c r="P23" s="73">
        <v>500</v>
      </c>
      <c r="Q23" s="33">
        <v>500</v>
      </c>
      <c r="R23" s="80">
        <f>SUM(S23:T23)</f>
        <v>1260</v>
      </c>
      <c r="S23" s="73">
        <v>655</v>
      </c>
      <c r="T23" s="33">
        <v>605</v>
      </c>
      <c r="U23" s="34" t="s">
        <v>30</v>
      </c>
    </row>
    <row r="24" spans="1:21" ht="19.5" thickBot="1" thickTop="1">
      <c r="A24" s="49" t="s">
        <v>25</v>
      </c>
      <c r="B24" s="49"/>
      <c r="C24" s="50"/>
      <c r="D24" s="51" t="s">
        <v>61</v>
      </c>
      <c r="E24" s="43"/>
      <c r="F24" s="43"/>
      <c r="G24" s="78"/>
      <c r="H24" s="98"/>
      <c r="I24" s="91"/>
      <c r="J24" s="44"/>
      <c r="K24" s="130"/>
      <c r="L24" s="78"/>
      <c r="M24" s="71"/>
      <c r="N24" s="45"/>
      <c r="O24" s="78"/>
      <c r="P24" s="71"/>
      <c r="Q24" s="45"/>
      <c r="R24" s="78"/>
      <c r="S24" s="71"/>
      <c r="T24" s="45"/>
      <c r="U24" s="46"/>
    </row>
    <row r="25" spans="1:21" ht="32.25" thickTop="1">
      <c r="A25" s="35" t="s">
        <v>68</v>
      </c>
      <c r="B25" s="35" t="s">
        <v>2</v>
      </c>
      <c r="C25" s="36"/>
      <c r="D25" s="47" t="s">
        <v>33</v>
      </c>
      <c r="E25" s="38">
        <v>700</v>
      </c>
      <c r="F25" s="38">
        <v>70095</v>
      </c>
      <c r="G25" s="79">
        <f>SUM(H25:I25)</f>
        <v>2882</v>
      </c>
      <c r="H25" s="96">
        <f>SUM(K25,M25,P25)</f>
        <v>2882</v>
      </c>
      <c r="I25" s="89">
        <f>SUM(N25,Q25)</f>
        <v>0</v>
      </c>
      <c r="J25" s="52">
        <v>0</v>
      </c>
      <c r="K25" s="137">
        <v>50</v>
      </c>
      <c r="L25" s="79">
        <f>SUM(M25:N25)</f>
        <v>1450</v>
      </c>
      <c r="M25" s="72">
        <v>1450</v>
      </c>
      <c r="N25" s="40">
        <v>0</v>
      </c>
      <c r="O25" s="84">
        <f>SUM(P25:Q25)</f>
        <v>1382</v>
      </c>
      <c r="P25" s="77">
        <v>1382</v>
      </c>
      <c r="Q25" s="41">
        <v>0</v>
      </c>
      <c r="R25" s="84"/>
      <c r="S25" s="77"/>
      <c r="T25" s="41"/>
      <c r="U25" s="42" t="s">
        <v>30</v>
      </c>
    </row>
    <row r="26" spans="1:21" ht="18.75">
      <c r="A26" s="3" t="s">
        <v>68</v>
      </c>
      <c r="B26" s="3" t="s">
        <v>28</v>
      </c>
      <c r="C26" s="14"/>
      <c r="D26" s="20" t="s">
        <v>34</v>
      </c>
      <c r="E26" s="16">
        <v>700</v>
      </c>
      <c r="F26" s="16">
        <v>70095</v>
      </c>
      <c r="G26" s="81">
        <f>SUM(H26:I26)</f>
        <v>900</v>
      </c>
      <c r="H26" s="99">
        <f>SUM(M26,P26,S26)</f>
        <v>300</v>
      </c>
      <c r="I26" s="92">
        <f>SUM(N26,Q26,T26)</f>
        <v>600</v>
      </c>
      <c r="J26" s="18">
        <v>0</v>
      </c>
      <c r="K26" s="131">
        <v>0</v>
      </c>
      <c r="L26" s="81">
        <f>SUM(M26:N26)</f>
        <v>100</v>
      </c>
      <c r="M26" s="74">
        <v>100</v>
      </c>
      <c r="N26" s="10">
        <v>0</v>
      </c>
      <c r="O26" s="81">
        <f>SUM(P26:Q26)</f>
        <v>400</v>
      </c>
      <c r="P26" s="74">
        <v>100</v>
      </c>
      <c r="Q26" s="10">
        <v>300</v>
      </c>
      <c r="R26" s="81">
        <f>SUM(S26:T26)</f>
        <v>400</v>
      </c>
      <c r="S26" s="74">
        <v>100</v>
      </c>
      <c r="T26" s="10">
        <v>300</v>
      </c>
      <c r="U26" s="12" t="s">
        <v>30</v>
      </c>
    </row>
    <row r="27" spans="1:21" ht="33.75">
      <c r="A27" s="3" t="s">
        <v>68</v>
      </c>
      <c r="B27" s="3" t="s">
        <v>29</v>
      </c>
      <c r="C27" s="14"/>
      <c r="D27" s="20" t="s">
        <v>80</v>
      </c>
      <c r="E27" s="16">
        <v>700</v>
      </c>
      <c r="F27" s="16">
        <v>70095</v>
      </c>
      <c r="G27" s="81">
        <f>SUM(H27:I27)</f>
        <v>2000</v>
      </c>
      <c r="H27" s="99">
        <f>SUM(M27,P27,S27)</f>
        <v>1000</v>
      </c>
      <c r="I27" s="92">
        <f>SUM(N27,Q27,T27)</f>
        <v>1000</v>
      </c>
      <c r="J27" s="18">
        <v>0</v>
      </c>
      <c r="K27" s="131">
        <v>0</v>
      </c>
      <c r="L27" s="81">
        <f>SUM(M27:N27)</f>
        <v>100</v>
      </c>
      <c r="M27" s="74">
        <v>50</v>
      </c>
      <c r="N27" s="10">
        <v>50</v>
      </c>
      <c r="O27" s="81">
        <v>900</v>
      </c>
      <c r="P27" s="74">
        <v>450</v>
      </c>
      <c r="Q27" s="10">
        <v>450</v>
      </c>
      <c r="R27" s="81">
        <v>1000</v>
      </c>
      <c r="S27" s="74">
        <v>500</v>
      </c>
      <c r="T27" s="10">
        <v>500</v>
      </c>
      <c r="U27" s="12" t="s">
        <v>30</v>
      </c>
    </row>
    <row r="28" spans="1:21" ht="31.5">
      <c r="A28" s="3" t="s">
        <v>68</v>
      </c>
      <c r="B28" s="3" t="s">
        <v>6</v>
      </c>
      <c r="C28" s="14"/>
      <c r="D28" s="20" t="s">
        <v>35</v>
      </c>
      <c r="E28" s="16">
        <v>700</v>
      </c>
      <c r="F28" s="16">
        <v>70095</v>
      </c>
      <c r="G28" s="81">
        <f>SUM(H28:I28)</f>
        <v>3329</v>
      </c>
      <c r="H28" s="99">
        <f>SUM(K28,M28,P28)</f>
        <v>2459</v>
      </c>
      <c r="I28" s="92">
        <f>SUM(N28,Q28)</f>
        <v>870</v>
      </c>
      <c r="J28" s="18">
        <v>0</v>
      </c>
      <c r="K28" s="131">
        <v>133</v>
      </c>
      <c r="L28" s="81">
        <f>SUM(M28:N28)</f>
        <v>370</v>
      </c>
      <c r="M28" s="74">
        <v>370</v>
      </c>
      <c r="N28" s="10">
        <v>0</v>
      </c>
      <c r="O28" s="81">
        <f>SUM(P28:Q28)</f>
        <v>2826</v>
      </c>
      <c r="P28" s="74">
        <v>1956</v>
      </c>
      <c r="Q28" s="10">
        <v>870</v>
      </c>
      <c r="R28" s="82"/>
      <c r="S28" s="75"/>
      <c r="T28" s="9"/>
      <c r="U28" s="12" t="s">
        <v>30</v>
      </c>
    </row>
    <row r="29" spans="1:21" ht="34.5" thickBot="1">
      <c r="A29" s="29" t="s">
        <v>68</v>
      </c>
      <c r="B29" s="29" t="s">
        <v>7</v>
      </c>
      <c r="C29" s="30"/>
      <c r="D29" s="31" t="s">
        <v>81</v>
      </c>
      <c r="E29" s="24">
        <v>700</v>
      </c>
      <c r="F29" s="24">
        <v>70021</v>
      </c>
      <c r="G29" s="80">
        <f>SUM(H29:I29)</f>
        <v>3000</v>
      </c>
      <c r="H29" s="97">
        <f>SUM(M29,P29)</f>
        <v>1000</v>
      </c>
      <c r="I29" s="90">
        <f>SUM(N29,Q29)</f>
        <v>2000</v>
      </c>
      <c r="J29" s="32">
        <v>0</v>
      </c>
      <c r="K29" s="138">
        <v>0</v>
      </c>
      <c r="L29" s="80">
        <v>0</v>
      </c>
      <c r="M29" s="73">
        <v>0</v>
      </c>
      <c r="N29" s="33">
        <v>0</v>
      </c>
      <c r="O29" s="80">
        <v>3000</v>
      </c>
      <c r="P29" s="73">
        <v>1000</v>
      </c>
      <c r="Q29" s="33">
        <v>2000</v>
      </c>
      <c r="R29" s="86"/>
      <c r="S29" s="85"/>
      <c r="T29" s="11"/>
      <c r="U29" s="34" t="s">
        <v>36</v>
      </c>
    </row>
    <row r="30" spans="1:21" ht="32.25" thickBot="1" thickTop="1">
      <c r="A30" s="49" t="s">
        <v>93</v>
      </c>
      <c r="B30" s="49"/>
      <c r="C30" s="50"/>
      <c r="D30" s="51" t="s">
        <v>37</v>
      </c>
      <c r="E30" s="43"/>
      <c r="F30" s="43"/>
      <c r="G30" s="78"/>
      <c r="H30" s="98"/>
      <c r="I30" s="91"/>
      <c r="J30" s="44"/>
      <c r="K30" s="130"/>
      <c r="L30" s="78"/>
      <c r="M30" s="71"/>
      <c r="N30" s="45"/>
      <c r="O30" s="78"/>
      <c r="P30" s="71"/>
      <c r="Q30" s="45"/>
      <c r="R30" s="78"/>
      <c r="S30" s="71"/>
      <c r="T30" s="45"/>
      <c r="U30" s="46"/>
    </row>
    <row r="31" spans="1:21" ht="19.5" thickTop="1">
      <c r="A31" s="60"/>
      <c r="B31" s="35" t="s">
        <v>2</v>
      </c>
      <c r="C31" s="61"/>
      <c r="D31" s="37" t="s">
        <v>71</v>
      </c>
      <c r="E31" s="38">
        <v>750</v>
      </c>
      <c r="F31" s="38">
        <v>75023</v>
      </c>
      <c r="G31" s="79">
        <f>SUM(H31:I31)</f>
        <v>3662</v>
      </c>
      <c r="H31" s="96">
        <f>SUM(K31,M31,P31)</f>
        <v>3662</v>
      </c>
      <c r="I31" s="89">
        <f>SUM(N31)</f>
        <v>0</v>
      </c>
      <c r="J31" s="39">
        <v>0</v>
      </c>
      <c r="K31" s="135">
        <v>102</v>
      </c>
      <c r="L31" s="84">
        <f>SUM(M31:N31)</f>
        <v>1817</v>
      </c>
      <c r="M31" s="77">
        <f>1912-90-5</f>
        <v>1817</v>
      </c>
      <c r="N31" s="41">
        <v>0</v>
      </c>
      <c r="O31" s="84">
        <v>1743</v>
      </c>
      <c r="P31" s="77">
        <v>1743</v>
      </c>
      <c r="Q31" s="41">
        <v>0</v>
      </c>
      <c r="R31" s="84"/>
      <c r="S31" s="77"/>
      <c r="T31" s="41"/>
      <c r="U31" s="42" t="s">
        <v>30</v>
      </c>
    </row>
    <row r="32" spans="1:21" ht="18.75">
      <c r="A32" s="2"/>
      <c r="B32" s="3" t="s">
        <v>28</v>
      </c>
      <c r="C32" s="15"/>
      <c r="D32" s="147" t="s">
        <v>110</v>
      </c>
      <c r="E32" s="16">
        <v>801</v>
      </c>
      <c r="F32" s="16">
        <v>80104</v>
      </c>
      <c r="G32" s="81">
        <f>SUM(H32:I32)</f>
        <v>2602</v>
      </c>
      <c r="H32" s="99">
        <f>SUM(K32,M32,P32)</f>
        <v>2602</v>
      </c>
      <c r="I32" s="92">
        <f>SUM(N32)</f>
        <v>0</v>
      </c>
      <c r="J32" s="17">
        <v>0</v>
      </c>
      <c r="K32" s="132">
        <v>358</v>
      </c>
      <c r="L32" s="82">
        <f>SUM(M32:N32)</f>
        <v>649</v>
      </c>
      <c r="M32" s="75">
        <v>649</v>
      </c>
      <c r="N32" s="9">
        <v>0</v>
      </c>
      <c r="O32" s="82">
        <f>SUM(P32:Q32)</f>
        <v>1595</v>
      </c>
      <c r="P32" s="75">
        <v>1595</v>
      </c>
      <c r="Q32" s="9">
        <v>0</v>
      </c>
      <c r="R32" s="82"/>
      <c r="S32" s="75"/>
      <c r="T32" s="9"/>
      <c r="U32" s="42" t="s">
        <v>30</v>
      </c>
    </row>
    <row r="33" spans="1:21" ht="18.75">
      <c r="A33" s="2"/>
      <c r="B33" s="35" t="s">
        <v>29</v>
      </c>
      <c r="C33" s="15"/>
      <c r="D33" s="147" t="s">
        <v>111</v>
      </c>
      <c r="E33" s="16">
        <v>801</v>
      </c>
      <c r="F33" s="16">
        <v>80101</v>
      </c>
      <c r="G33" s="81">
        <f>SUM(H33:I33)</f>
        <v>1992</v>
      </c>
      <c r="H33" s="99">
        <f>SUM(K33,M33,P33)</f>
        <v>1992</v>
      </c>
      <c r="I33" s="92">
        <f>SUM(N33)</f>
        <v>0</v>
      </c>
      <c r="J33" s="17">
        <v>0</v>
      </c>
      <c r="K33" s="132">
        <v>999</v>
      </c>
      <c r="L33" s="82">
        <f>SUM(M33:N33)</f>
        <v>806</v>
      </c>
      <c r="M33" s="75">
        <f>720+103-17</f>
        <v>806</v>
      </c>
      <c r="N33" s="9">
        <v>0</v>
      </c>
      <c r="O33" s="82">
        <v>187</v>
      </c>
      <c r="P33" s="75">
        <v>187</v>
      </c>
      <c r="Q33" s="9">
        <v>0</v>
      </c>
      <c r="R33" s="82"/>
      <c r="S33" s="75"/>
      <c r="T33" s="9"/>
      <c r="U33" s="42" t="s">
        <v>30</v>
      </c>
    </row>
    <row r="34" spans="1:21" ht="19.5" thickBot="1">
      <c r="A34" s="62"/>
      <c r="B34" s="3" t="s">
        <v>6</v>
      </c>
      <c r="C34" s="63"/>
      <c r="D34" s="31" t="s">
        <v>70</v>
      </c>
      <c r="E34" s="24">
        <v>801</v>
      </c>
      <c r="F34" s="24">
        <v>80110</v>
      </c>
      <c r="G34" s="80">
        <f>SUM(H34:I34)</f>
        <v>1613</v>
      </c>
      <c r="H34" s="97">
        <f>SUM(K34,M34,P34)</f>
        <v>1613</v>
      </c>
      <c r="I34" s="90">
        <f>SUM(N34)</f>
        <v>0</v>
      </c>
      <c r="J34" s="25">
        <v>0</v>
      </c>
      <c r="K34" s="136">
        <v>441</v>
      </c>
      <c r="L34" s="86">
        <f>SUM(M34:N34)</f>
        <v>953</v>
      </c>
      <c r="M34" s="85">
        <f>1110-157</f>
        <v>953</v>
      </c>
      <c r="N34" s="11">
        <v>0</v>
      </c>
      <c r="O34" s="86">
        <v>219</v>
      </c>
      <c r="P34" s="85">
        <v>219</v>
      </c>
      <c r="Q34" s="11">
        <v>0</v>
      </c>
      <c r="R34" s="86"/>
      <c r="S34" s="85"/>
      <c r="T34" s="11"/>
      <c r="U34" s="42" t="s">
        <v>30</v>
      </c>
    </row>
    <row r="35" spans="1:21" ht="19.5" thickBot="1" thickTop="1">
      <c r="A35" s="49" t="s">
        <v>32</v>
      </c>
      <c r="B35" s="49"/>
      <c r="C35" s="50"/>
      <c r="D35" s="64" t="s">
        <v>39</v>
      </c>
      <c r="E35" s="43"/>
      <c r="F35" s="43"/>
      <c r="G35" s="94"/>
      <c r="H35" s="95"/>
      <c r="I35" s="88"/>
      <c r="J35" s="44"/>
      <c r="K35" s="130"/>
      <c r="L35" s="78"/>
      <c r="M35" s="71"/>
      <c r="N35" s="45"/>
      <c r="O35" s="78"/>
      <c r="P35" s="71"/>
      <c r="Q35" s="45"/>
      <c r="R35" s="78"/>
      <c r="S35" s="71"/>
      <c r="T35" s="45"/>
      <c r="U35" s="46"/>
    </row>
    <row r="36" spans="1:21" ht="19.5" thickTop="1">
      <c r="A36" s="35" t="s">
        <v>68</v>
      </c>
      <c r="B36" s="35" t="s">
        <v>2</v>
      </c>
      <c r="C36" s="36"/>
      <c r="D36" s="37" t="s">
        <v>40</v>
      </c>
      <c r="E36" s="38">
        <v>921</v>
      </c>
      <c r="F36" s="38">
        <v>92120</v>
      </c>
      <c r="G36" s="79">
        <f>SUM(H36:I36)</f>
        <v>10000</v>
      </c>
      <c r="H36" s="96">
        <f>SUM(M36,P36,S36)</f>
        <v>1500</v>
      </c>
      <c r="I36" s="89">
        <f>SUM(N36,Q36,T36)</f>
        <v>8500</v>
      </c>
      <c r="J36" s="52">
        <v>0</v>
      </c>
      <c r="K36" s="137">
        <v>0</v>
      </c>
      <c r="L36" s="79">
        <f>SUM(M36:N36)</f>
        <v>0</v>
      </c>
      <c r="M36" s="72">
        <v>0</v>
      </c>
      <c r="N36" s="40">
        <v>0</v>
      </c>
      <c r="O36" s="79">
        <f>SUM(P36:Q36)</f>
        <v>5000</v>
      </c>
      <c r="P36" s="72">
        <v>750</v>
      </c>
      <c r="Q36" s="40">
        <v>4250</v>
      </c>
      <c r="R36" s="79">
        <f>SUM(S36:T36)</f>
        <v>5000</v>
      </c>
      <c r="S36" s="72">
        <v>750</v>
      </c>
      <c r="T36" s="40">
        <v>4250</v>
      </c>
      <c r="U36" s="42" t="s">
        <v>30</v>
      </c>
    </row>
    <row r="37" spans="1:21" ht="18.75">
      <c r="A37" s="3" t="s">
        <v>68</v>
      </c>
      <c r="B37" s="3" t="s">
        <v>28</v>
      </c>
      <c r="C37" s="14"/>
      <c r="D37" s="19" t="s">
        <v>41</v>
      </c>
      <c r="E37" s="16">
        <v>750</v>
      </c>
      <c r="F37" s="16">
        <v>75023</v>
      </c>
      <c r="G37" s="81">
        <f>SUM(H37:I37)</f>
        <v>2121</v>
      </c>
      <c r="H37" s="99">
        <f>SUM(M37,P37,S37)</f>
        <v>421</v>
      </c>
      <c r="I37" s="92">
        <f>SUM(N37,Q37,T37)</f>
        <v>1700</v>
      </c>
      <c r="J37" s="17">
        <v>0</v>
      </c>
      <c r="K37" s="132">
        <v>0</v>
      </c>
      <c r="L37" s="81">
        <f>SUM(M37:N37)</f>
        <v>121</v>
      </c>
      <c r="M37" s="74">
        <v>121</v>
      </c>
      <c r="N37" s="10">
        <v>0</v>
      </c>
      <c r="O37" s="81">
        <f>SUM(P37:Q37)</f>
        <v>1000</v>
      </c>
      <c r="P37" s="74">
        <v>150</v>
      </c>
      <c r="Q37" s="10">
        <v>850</v>
      </c>
      <c r="R37" s="81">
        <f>SUM(S37:T37)</f>
        <v>1000</v>
      </c>
      <c r="S37" s="74">
        <v>150</v>
      </c>
      <c r="T37" s="10">
        <v>850</v>
      </c>
      <c r="U37" s="12" t="s">
        <v>30</v>
      </c>
    </row>
    <row r="38" spans="1:21" ht="32.25" thickBot="1">
      <c r="A38" s="29" t="s">
        <v>68</v>
      </c>
      <c r="B38" s="29" t="s">
        <v>29</v>
      </c>
      <c r="C38" s="30"/>
      <c r="D38" s="117" t="s">
        <v>114</v>
      </c>
      <c r="E38" s="119">
        <v>921</v>
      </c>
      <c r="F38" s="119">
        <v>92120</v>
      </c>
      <c r="G38" s="121">
        <f>SUM(H38:I38)</f>
        <v>162</v>
      </c>
      <c r="H38" s="122">
        <f>SUM(K38,M38,P38,S38)</f>
        <v>162</v>
      </c>
      <c r="I38" s="123">
        <f>SUM(N38,Q38,T38)</f>
        <v>0</v>
      </c>
      <c r="J38" s="120">
        <v>0</v>
      </c>
      <c r="K38" s="139">
        <v>13</v>
      </c>
      <c r="L38" s="80">
        <f>SUM(M38:N38)</f>
        <v>49</v>
      </c>
      <c r="M38" s="73">
        <v>49</v>
      </c>
      <c r="N38" s="33">
        <v>0</v>
      </c>
      <c r="O38" s="80">
        <v>50</v>
      </c>
      <c r="P38" s="73">
        <v>50</v>
      </c>
      <c r="Q38" s="33">
        <v>0</v>
      </c>
      <c r="R38" s="80">
        <v>50</v>
      </c>
      <c r="S38" s="73">
        <v>50</v>
      </c>
      <c r="T38" s="33">
        <v>0</v>
      </c>
      <c r="U38" s="34" t="s">
        <v>30</v>
      </c>
    </row>
    <row r="39" spans="1:21" ht="19.5" thickBot="1" thickTop="1">
      <c r="A39" s="49" t="s">
        <v>38</v>
      </c>
      <c r="B39" s="49"/>
      <c r="C39" s="50"/>
      <c r="D39" s="51" t="s">
        <v>62</v>
      </c>
      <c r="E39" s="43"/>
      <c r="F39" s="43"/>
      <c r="G39" s="78"/>
      <c r="H39" s="98"/>
      <c r="I39" s="91"/>
      <c r="J39" s="44"/>
      <c r="K39" s="130"/>
      <c r="L39" s="78"/>
      <c r="M39" s="71"/>
      <c r="N39" s="45"/>
      <c r="O39" s="78"/>
      <c r="P39" s="71"/>
      <c r="Q39" s="45"/>
      <c r="R39" s="78"/>
      <c r="S39" s="71"/>
      <c r="T39" s="45"/>
      <c r="U39" s="65"/>
    </row>
    <row r="40" spans="1:21" ht="19.5" thickTop="1">
      <c r="A40" s="3" t="s">
        <v>68</v>
      </c>
      <c r="B40" s="3" t="s">
        <v>2</v>
      </c>
      <c r="C40" s="14"/>
      <c r="D40" s="20" t="s">
        <v>42</v>
      </c>
      <c r="E40" s="16">
        <v>801</v>
      </c>
      <c r="F40" s="16">
        <v>80101</v>
      </c>
      <c r="G40" s="81">
        <f>SUM(H40:I40)</f>
        <v>2500</v>
      </c>
      <c r="H40" s="99">
        <f>SUM(M40,P40,S40)</f>
        <v>675</v>
      </c>
      <c r="I40" s="92">
        <f>SUM(N40,Q40,T40)</f>
        <v>1825</v>
      </c>
      <c r="J40" s="17">
        <v>0</v>
      </c>
      <c r="K40" s="132">
        <v>0</v>
      </c>
      <c r="L40" s="81">
        <f>SUM(M40:N40)</f>
        <v>0</v>
      </c>
      <c r="M40" s="74">
        <v>0</v>
      </c>
      <c r="N40" s="10">
        <v>0</v>
      </c>
      <c r="O40" s="81">
        <v>1200</v>
      </c>
      <c r="P40" s="74">
        <v>200</v>
      </c>
      <c r="Q40" s="10">
        <v>1000</v>
      </c>
      <c r="R40" s="81">
        <f>SUM(S40:T41)</f>
        <v>1400</v>
      </c>
      <c r="S40" s="74">
        <v>475</v>
      </c>
      <c r="T40" s="10">
        <v>825</v>
      </c>
      <c r="U40" s="12" t="s">
        <v>30</v>
      </c>
    </row>
    <row r="41" spans="1:21" ht="18.75">
      <c r="A41" s="3" t="s">
        <v>68</v>
      </c>
      <c r="B41" s="3" t="s">
        <v>28</v>
      </c>
      <c r="C41" s="14"/>
      <c r="D41" s="20" t="s">
        <v>43</v>
      </c>
      <c r="E41" s="16">
        <v>801</v>
      </c>
      <c r="F41" s="16">
        <v>80110</v>
      </c>
      <c r="G41" s="81">
        <f>SUM(H41:I41)</f>
        <v>100</v>
      </c>
      <c r="H41" s="99">
        <f>SUM(S41)</f>
        <v>100</v>
      </c>
      <c r="I41" s="92">
        <f>SUM(T41)</f>
        <v>0</v>
      </c>
      <c r="J41" s="17"/>
      <c r="K41" s="132"/>
      <c r="L41" s="81"/>
      <c r="M41" s="74"/>
      <c r="N41" s="10"/>
      <c r="O41" s="81"/>
      <c r="P41" s="74"/>
      <c r="Q41" s="10"/>
      <c r="R41" s="81">
        <v>100</v>
      </c>
      <c r="S41" s="74">
        <v>100</v>
      </c>
      <c r="T41" s="10">
        <v>0</v>
      </c>
      <c r="U41" s="12" t="s">
        <v>30</v>
      </c>
    </row>
    <row r="42" spans="1:21" ht="18.75">
      <c r="A42" s="3" t="s">
        <v>68</v>
      </c>
      <c r="B42" s="3" t="s">
        <v>29</v>
      </c>
      <c r="C42" s="14"/>
      <c r="D42" s="20" t="s">
        <v>44</v>
      </c>
      <c r="E42" s="16">
        <v>801</v>
      </c>
      <c r="F42" s="16">
        <v>80101</v>
      </c>
      <c r="G42" s="81">
        <f>SUM(H42:I42)</f>
        <v>500</v>
      </c>
      <c r="H42" s="99">
        <f>SUM(P42,S42)</f>
        <v>300</v>
      </c>
      <c r="I42" s="92">
        <f>SUM(Q42,T42)</f>
        <v>200</v>
      </c>
      <c r="J42" s="18">
        <v>0</v>
      </c>
      <c r="K42" s="131">
        <v>0</v>
      </c>
      <c r="L42" s="82">
        <f>SUM(M42:N42)</f>
        <v>0</v>
      </c>
      <c r="M42" s="75">
        <v>0</v>
      </c>
      <c r="N42" s="9">
        <v>0</v>
      </c>
      <c r="O42" s="81">
        <v>100</v>
      </c>
      <c r="P42" s="74">
        <v>100</v>
      </c>
      <c r="Q42" s="10">
        <v>0</v>
      </c>
      <c r="R42" s="81">
        <v>400</v>
      </c>
      <c r="S42" s="74">
        <v>200</v>
      </c>
      <c r="T42" s="10">
        <v>200</v>
      </c>
      <c r="U42" s="12" t="s">
        <v>30</v>
      </c>
    </row>
    <row r="43" spans="1:21" ht="31.5">
      <c r="A43" s="3" t="s">
        <v>68</v>
      </c>
      <c r="B43" s="3" t="s">
        <v>6</v>
      </c>
      <c r="C43" s="14"/>
      <c r="D43" s="102" t="s">
        <v>45</v>
      </c>
      <c r="E43" s="16"/>
      <c r="F43" s="16"/>
      <c r="G43" s="82"/>
      <c r="H43" s="100"/>
      <c r="I43" s="93"/>
      <c r="J43" s="18"/>
      <c r="K43" s="131"/>
      <c r="L43" s="82"/>
      <c r="M43" s="75"/>
      <c r="N43" s="9"/>
      <c r="O43" s="82"/>
      <c r="P43" s="75"/>
      <c r="Q43" s="9"/>
      <c r="R43" s="82"/>
      <c r="S43" s="75"/>
      <c r="T43" s="9"/>
      <c r="U43" s="12" t="s">
        <v>30</v>
      </c>
    </row>
    <row r="44" spans="1:21" ht="18.75">
      <c r="A44" s="3"/>
      <c r="B44" s="3"/>
      <c r="C44" s="14" t="s">
        <v>2</v>
      </c>
      <c r="D44" s="147" t="s">
        <v>109</v>
      </c>
      <c r="E44" s="16">
        <v>801</v>
      </c>
      <c r="F44" s="16">
        <v>80101</v>
      </c>
      <c r="G44" s="148">
        <f aca="true" t="shared" si="4" ref="G44:G51">SUM(H44:I44)</f>
        <v>970</v>
      </c>
      <c r="H44" s="149">
        <f aca="true" t="shared" si="5" ref="H44:I46">SUM(M44,P44)</f>
        <v>589</v>
      </c>
      <c r="I44" s="150">
        <f t="shared" si="5"/>
        <v>381</v>
      </c>
      <c r="J44" s="17">
        <v>0</v>
      </c>
      <c r="K44" s="132">
        <v>0</v>
      </c>
      <c r="L44" s="81">
        <f>SUM(M44:N44)</f>
        <v>407</v>
      </c>
      <c r="M44" s="74">
        <v>307</v>
      </c>
      <c r="N44" s="10">
        <v>100</v>
      </c>
      <c r="O44" s="148">
        <f>SUM(P44:Q44)</f>
        <v>563</v>
      </c>
      <c r="P44" s="151">
        <v>282</v>
      </c>
      <c r="Q44" s="152">
        <v>281</v>
      </c>
      <c r="R44" s="82"/>
      <c r="S44" s="75"/>
      <c r="T44" s="9"/>
      <c r="U44" s="12" t="s">
        <v>30</v>
      </c>
    </row>
    <row r="45" spans="1:21" ht="18.75">
      <c r="A45" s="3"/>
      <c r="B45" s="3"/>
      <c r="C45" s="14" t="s">
        <v>28</v>
      </c>
      <c r="D45" s="19" t="s">
        <v>69</v>
      </c>
      <c r="E45" s="16">
        <v>801</v>
      </c>
      <c r="F45" s="16">
        <v>80110</v>
      </c>
      <c r="G45" s="81">
        <f t="shared" si="4"/>
        <v>566</v>
      </c>
      <c r="H45" s="99">
        <f t="shared" si="5"/>
        <v>276</v>
      </c>
      <c r="I45" s="92">
        <f t="shared" si="5"/>
        <v>290</v>
      </c>
      <c r="J45" s="17">
        <v>0</v>
      </c>
      <c r="K45" s="132">
        <v>0</v>
      </c>
      <c r="L45" s="81">
        <f>SUM(M45:N45)</f>
        <v>266</v>
      </c>
      <c r="M45" s="74">
        <v>126</v>
      </c>
      <c r="N45" s="10">
        <v>140</v>
      </c>
      <c r="O45" s="81">
        <v>300</v>
      </c>
      <c r="P45" s="74">
        <v>150</v>
      </c>
      <c r="Q45" s="10">
        <v>150</v>
      </c>
      <c r="R45" s="82"/>
      <c r="S45" s="75"/>
      <c r="T45" s="9"/>
      <c r="U45" s="12" t="s">
        <v>30</v>
      </c>
    </row>
    <row r="46" spans="1:21" ht="31.5">
      <c r="A46" s="3" t="s">
        <v>68</v>
      </c>
      <c r="B46" s="3" t="s">
        <v>7</v>
      </c>
      <c r="C46" s="14"/>
      <c r="D46" s="20" t="s">
        <v>46</v>
      </c>
      <c r="E46" s="16">
        <v>926</v>
      </c>
      <c r="F46" s="16">
        <v>92695</v>
      </c>
      <c r="G46" s="81">
        <f t="shared" si="4"/>
        <v>7342</v>
      </c>
      <c r="H46" s="99">
        <f t="shared" si="5"/>
        <v>1342</v>
      </c>
      <c r="I46" s="92">
        <f t="shared" si="5"/>
        <v>6000</v>
      </c>
      <c r="J46" s="17">
        <v>0</v>
      </c>
      <c r="K46" s="132">
        <v>0</v>
      </c>
      <c r="L46" s="81">
        <f>SUM(M46:N46)</f>
        <v>1342</v>
      </c>
      <c r="M46" s="74">
        <v>342</v>
      </c>
      <c r="N46" s="10">
        <v>1000</v>
      </c>
      <c r="O46" s="81">
        <f>SUM(P46:Q46)</f>
        <v>6000</v>
      </c>
      <c r="P46" s="74">
        <v>1000</v>
      </c>
      <c r="Q46" s="10">
        <v>5000</v>
      </c>
      <c r="R46" s="82"/>
      <c r="S46" s="75"/>
      <c r="T46" s="9"/>
      <c r="U46" s="13" t="s">
        <v>63</v>
      </c>
    </row>
    <row r="47" spans="1:21" ht="31.5">
      <c r="A47" s="3" t="s">
        <v>68</v>
      </c>
      <c r="B47" s="3" t="s">
        <v>10</v>
      </c>
      <c r="C47" s="14"/>
      <c r="D47" s="20" t="s">
        <v>47</v>
      </c>
      <c r="E47" s="16">
        <v>926</v>
      </c>
      <c r="F47" s="16">
        <v>92601</v>
      </c>
      <c r="G47" s="81">
        <f t="shared" si="4"/>
        <v>400</v>
      </c>
      <c r="H47" s="99">
        <f>SUM(M47,P47)</f>
        <v>400</v>
      </c>
      <c r="I47" s="92">
        <f>SUM(Q47)</f>
        <v>0</v>
      </c>
      <c r="J47" s="17">
        <v>0</v>
      </c>
      <c r="K47" s="132">
        <v>0</v>
      </c>
      <c r="L47" s="81">
        <f>SUM(M47:N47)</f>
        <v>0</v>
      </c>
      <c r="M47" s="74">
        <v>0</v>
      </c>
      <c r="N47" s="10">
        <v>0</v>
      </c>
      <c r="O47" s="82">
        <f>SUM(P47:Q47)</f>
        <v>400</v>
      </c>
      <c r="P47" s="75">
        <v>400</v>
      </c>
      <c r="Q47" s="9">
        <v>0</v>
      </c>
      <c r="R47" s="82"/>
      <c r="S47" s="75"/>
      <c r="T47" s="9"/>
      <c r="U47" s="12" t="s">
        <v>30</v>
      </c>
    </row>
    <row r="48" spans="1:21" ht="31.5">
      <c r="A48" s="3" t="s">
        <v>68</v>
      </c>
      <c r="B48" s="3" t="s">
        <v>12</v>
      </c>
      <c r="C48" s="14"/>
      <c r="D48" s="20" t="s">
        <v>48</v>
      </c>
      <c r="E48" s="16">
        <v>926</v>
      </c>
      <c r="F48" s="16">
        <v>92695</v>
      </c>
      <c r="G48" s="81">
        <f t="shared" si="4"/>
        <v>15000</v>
      </c>
      <c r="H48" s="99">
        <v>3750</v>
      </c>
      <c r="I48" s="99">
        <v>11250</v>
      </c>
      <c r="J48" s="17"/>
      <c r="K48" s="132"/>
      <c r="L48" s="81"/>
      <c r="M48" s="74"/>
      <c r="N48" s="10"/>
      <c r="O48" s="81"/>
      <c r="P48" s="74"/>
      <c r="Q48" s="10"/>
      <c r="R48" s="81">
        <v>500</v>
      </c>
      <c r="S48" s="74">
        <v>500</v>
      </c>
      <c r="T48" s="10"/>
      <c r="U48" s="12" t="s">
        <v>30</v>
      </c>
    </row>
    <row r="49" spans="1:21" ht="18.75">
      <c r="A49" s="3" t="s">
        <v>68</v>
      </c>
      <c r="B49" s="3" t="s">
        <v>116</v>
      </c>
      <c r="C49" s="14"/>
      <c r="D49" s="20" t="s">
        <v>49</v>
      </c>
      <c r="E49" s="16">
        <v>921</v>
      </c>
      <c r="F49" s="16">
        <v>92109</v>
      </c>
      <c r="G49" s="81">
        <f t="shared" si="4"/>
        <v>4000</v>
      </c>
      <c r="H49" s="99">
        <v>1000</v>
      </c>
      <c r="I49" s="92">
        <v>3000</v>
      </c>
      <c r="J49" s="17"/>
      <c r="K49" s="132"/>
      <c r="L49" s="81"/>
      <c r="M49" s="74"/>
      <c r="N49" s="10"/>
      <c r="O49" s="81"/>
      <c r="P49" s="74"/>
      <c r="Q49" s="10"/>
      <c r="R49" s="81">
        <v>100</v>
      </c>
      <c r="S49" s="74">
        <v>100</v>
      </c>
      <c r="T49" s="10"/>
      <c r="U49" s="12" t="s">
        <v>30</v>
      </c>
    </row>
    <row r="50" spans="1:21" ht="31.5">
      <c r="A50" s="3" t="s">
        <v>68</v>
      </c>
      <c r="B50" s="3" t="s">
        <v>14</v>
      </c>
      <c r="C50" s="14"/>
      <c r="D50" s="20" t="s">
        <v>50</v>
      </c>
      <c r="E50" s="16">
        <v>921</v>
      </c>
      <c r="F50" s="16">
        <v>92116</v>
      </c>
      <c r="G50" s="81">
        <f t="shared" si="4"/>
        <v>400</v>
      </c>
      <c r="H50" s="99">
        <v>100</v>
      </c>
      <c r="I50" s="92">
        <v>300</v>
      </c>
      <c r="J50" s="17"/>
      <c r="K50" s="132"/>
      <c r="L50" s="81"/>
      <c r="M50" s="74"/>
      <c r="N50" s="10"/>
      <c r="O50" s="81"/>
      <c r="P50" s="74"/>
      <c r="Q50" s="10"/>
      <c r="R50" s="81">
        <v>50</v>
      </c>
      <c r="S50" s="74">
        <v>50</v>
      </c>
      <c r="T50" s="10"/>
      <c r="U50" s="12" t="s">
        <v>30</v>
      </c>
    </row>
    <row r="51" spans="1:21" ht="32.25" thickBot="1">
      <c r="A51" s="3" t="s">
        <v>68</v>
      </c>
      <c r="B51" s="3" t="s">
        <v>15</v>
      </c>
      <c r="C51" s="14"/>
      <c r="D51" s="20" t="s">
        <v>52</v>
      </c>
      <c r="E51" s="16">
        <v>801</v>
      </c>
      <c r="F51" s="16">
        <v>80195</v>
      </c>
      <c r="G51" s="81">
        <f t="shared" si="4"/>
        <v>650</v>
      </c>
      <c r="H51" s="99">
        <f>SUM(K51,M51,P51)</f>
        <v>380</v>
      </c>
      <c r="I51" s="92">
        <f>SUM(N51,Q51)</f>
        <v>270</v>
      </c>
      <c r="J51" s="18">
        <v>0</v>
      </c>
      <c r="K51" s="131">
        <v>102</v>
      </c>
      <c r="L51" s="81">
        <f>SUM(M51:N51)</f>
        <v>100</v>
      </c>
      <c r="M51" s="74">
        <v>100</v>
      </c>
      <c r="N51" s="10">
        <v>0</v>
      </c>
      <c r="O51" s="81">
        <f>SUM(P51:Q51)</f>
        <v>448</v>
      </c>
      <c r="P51" s="74">
        <v>178</v>
      </c>
      <c r="Q51" s="10">
        <v>270</v>
      </c>
      <c r="R51" s="82"/>
      <c r="S51" s="75"/>
      <c r="T51" s="9"/>
      <c r="U51" s="12" t="s">
        <v>30</v>
      </c>
    </row>
    <row r="52" spans="1:21" ht="32.25" thickBot="1" thickTop="1">
      <c r="A52" s="49" t="s">
        <v>51</v>
      </c>
      <c r="B52" s="49"/>
      <c r="C52" s="50"/>
      <c r="D52" s="51" t="s">
        <v>55</v>
      </c>
      <c r="E52" s="43"/>
      <c r="F52" s="43"/>
      <c r="G52" s="78"/>
      <c r="H52" s="98"/>
      <c r="I52" s="91"/>
      <c r="J52" s="44"/>
      <c r="K52" s="130"/>
      <c r="L52" s="78"/>
      <c r="M52" s="71"/>
      <c r="N52" s="45"/>
      <c r="O52" s="78"/>
      <c r="P52" s="71"/>
      <c r="Q52" s="45"/>
      <c r="R52" s="78"/>
      <c r="S52" s="71"/>
      <c r="T52" s="45"/>
      <c r="U52" s="65"/>
    </row>
    <row r="53" spans="1:21" ht="20.25" thickBot="1" thickTop="1">
      <c r="A53" s="35" t="s">
        <v>68</v>
      </c>
      <c r="B53" s="35" t="s">
        <v>2</v>
      </c>
      <c r="C53" s="36"/>
      <c r="D53" s="47" t="s">
        <v>56</v>
      </c>
      <c r="E53" s="38">
        <v>750</v>
      </c>
      <c r="F53" s="38">
        <v>75023</v>
      </c>
      <c r="G53" s="79">
        <f>SUM(H53:I53)</f>
        <v>687</v>
      </c>
      <c r="H53" s="96">
        <f>SUM(K53,M53,P53,S53)</f>
        <v>687</v>
      </c>
      <c r="I53" s="89">
        <f>SUM(N53,Q53,T53)</f>
        <v>0</v>
      </c>
      <c r="J53" s="39">
        <v>0</v>
      </c>
      <c r="K53" s="135">
        <v>185</v>
      </c>
      <c r="L53" s="79">
        <f>SUM(M53:N53)</f>
        <v>202</v>
      </c>
      <c r="M53" s="72">
        <v>202</v>
      </c>
      <c r="N53" s="40">
        <v>0</v>
      </c>
      <c r="O53" s="79">
        <v>150</v>
      </c>
      <c r="P53" s="72">
        <v>150</v>
      </c>
      <c r="Q53" s="40">
        <v>0</v>
      </c>
      <c r="R53" s="79">
        <v>150</v>
      </c>
      <c r="S53" s="72">
        <v>150</v>
      </c>
      <c r="T53" s="40">
        <v>0</v>
      </c>
      <c r="U53" s="42" t="s">
        <v>30</v>
      </c>
    </row>
    <row r="54" spans="1:21" ht="19.5" thickBot="1" thickTop="1">
      <c r="A54" s="49" t="s">
        <v>54</v>
      </c>
      <c r="B54" s="49"/>
      <c r="C54" s="50"/>
      <c r="D54" s="66" t="s">
        <v>57</v>
      </c>
      <c r="E54" s="43"/>
      <c r="F54" s="43"/>
      <c r="G54" s="78" t="s">
        <v>68</v>
      </c>
      <c r="H54" s="98"/>
      <c r="I54" s="91"/>
      <c r="J54" s="44"/>
      <c r="K54" s="130"/>
      <c r="L54" s="78"/>
      <c r="M54" s="71"/>
      <c r="N54" s="45"/>
      <c r="O54" s="78"/>
      <c r="P54" s="71"/>
      <c r="Q54" s="45"/>
      <c r="R54" s="78"/>
      <c r="S54" s="71"/>
      <c r="T54" s="45"/>
      <c r="U54" s="65"/>
    </row>
    <row r="55" spans="1:21" ht="19.5" thickBot="1" thickTop="1">
      <c r="A55" s="103"/>
      <c r="B55" s="105" t="s">
        <v>2</v>
      </c>
      <c r="C55" s="103"/>
      <c r="D55" s="106" t="s">
        <v>90</v>
      </c>
      <c r="E55" s="55">
        <v>900</v>
      </c>
      <c r="F55" s="55">
        <v>90001</v>
      </c>
      <c r="G55" s="104">
        <v>118748</v>
      </c>
      <c r="H55" s="7"/>
      <c r="I55" s="112">
        <f>SUM(J55,K55,N55,Q55,)</f>
        <v>118748</v>
      </c>
      <c r="J55" s="56">
        <v>1678</v>
      </c>
      <c r="K55" s="134">
        <v>3274</v>
      </c>
      <c r="L55" s="104">
        <f>SUM(M55:N55)</f>
        <v>32565</v>
      </c>
      <c r="M55" s="7">
        <v>0</v>
      </c>
      <c r="N55" s="112">
        <v>32565</v>
      </c>
      <c r="O55" s="104">
        <f>SUM(P55:Q55)</f>
        <v>81231</v>
      </c>
      <c r="P55" s="7">
        <v>0</v>
      </c>
      <c r="Q55" s="112">
        <v>81231</v>
      </c>
      <c r="R55" s="104"/>
      <c r="S55" s="7"/>
      <c r="T55" s="112"/>
      <c r="U55" s="65" t="s">
        <v>92</v>
      </c>
    </row>
    <row r="56" spans="1:21" s="8" customFormat="1" ht="24.75" customHeight="1" thickBot="1" thickTop="1">
      <c r="A56" s="107"/>
      <c r="B56" s="108"/>
      <c r="C56" s="107"/>
      <c r="D56" s="109" t="s">
        <v>91</v>
      </c>
      <c r="E56" s="110"/>
      <c r="F56" s="110"/>
      <c r="G56" s="111">
        <f>SUM(G5:G55)</f>
        <v>203462</v>
      </c>
      <c r="H56" s="111">
        <f>SUM(H5:H54)</f>
        <v>38222</v>
      </c>
      <c r="I56" s="111">
        <f aca="true" t="shared" si="6" ref="I56:O56">SUM(I5:I55)</f>
        <v>165240</v>
      </c>
      <c r="J56" s="111">
        <f t="shared" si="6"/>
        <v>1954</v>
      </c>
      <c r="K56" s="111">
        <f t="shared" si="6"/>
        <v>6130</v>
      </c>
      <c r="L56" s="111">
        <f>SUM(L5:L55)</f>
        <v>43425</v>
      </c>
      <c r="M56" s="111">
        <f>SUM(M5:M55)</f>
        <v>9570</v>
      </c>
      <c r="N56" s="111">
        <f>SUM(N5:N55)</f>
        <v>33855</v>
      </c>
      <c r="O56" s="111">
        <f t="shared" si="6"/>
        <v>120313</v>
      </c>
      <c r="P56" s="111">
        <f>SUM(P5:P54)</f>
        <v>17125</v>
      </c>
      <c r="Q56" s="111">
        <f>SUM(Q5:Q55)</f>
        <v>103188</v>
      </c>
      <c r="R56" s="111">
        <f>SUM(R5:R54)</f>
        <v>12990</v>
      </c>
      <c r="S56" s="111">
        <f>SUM(S5:S54)</f>
        <v>4495</v>
      </c>
      <c r="T56" s="111">
        <f>SUM(T5:T54)</f>
        <v>8395</v>
      </c>
      <c r="U56" s="110"/>
    </row>
    <row r="57" spans="4:21" s="8" customFormat="1" ht="15.75" thickTop="1">
      <c r="D57" s="6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6"/>
    </row>
    <row r="58" spans="1:20" s="68" customFormat="1" ht="12.75">
      <c r="A58" s="67"/>
      <c r="B58" s="67"/>
      <c r="C58" s="67"/>
      <c r="D58" s="67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s="68" customFormat="1" ht="12.75">
      <c r="A59" s="67" t="s">
        <v>72</v>
      </c>
      <c r="B59" s="67"/>
      <c r="C59" s="67"/>
      <c r="D59" s="67" t="s">
        <v>76</v>
      </c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s="68" customFormat="1" ht="12.75">
      <c r="A60" s="67" t="s">
        <v>73</v>
      </c>
      <c r="B60" s="67"/>
      <c r="C60" s="67"/>
      <c r="D60" s="67" t="s">
        <v>77</v>
      </c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s="68" customFormat="1" ht="12.75">
      <c r="A61" s="101" t="s">
        <v>74</v>
      </c>
      <c r="B61" s="67"/>
      <c r="C61" s="67"/>
      <c r="D61" s="67" t="s">
        <v>78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4" s="26" customFormat="1" ht="12.75">
      <c r="A62" s="101" t="s">
        <v>83</v>
      </c>
      <c r="D62" s="101" t="s">
        <v>79</v>
      </c>
    </row>
    <row r="63" spans="1:4" s="26" customFormat="1" ht="12.75">
      <c r="A63" s="101" t="s">
        <v>84</v>
      </c>
      <c r="D63" s="101" t="s">
        <v>85</v>
      </c>
    </row>
    <row r="64" s="26" customFormat="1" ht="11.25"/>
    <row r="65" s="26" customFormat="1" ht="11.25"/>
    <row r="66" spans="1:4" ht="18" hidden="1">
      <c r="A66" s="177" t="s">
        <v>94</v>
      </c>
      <c r="B66" s="177"/>
      <c r="C66" s="177"/>
      <c r="D66" s="177"/>
    </row>
    <row r="67" spans="1:4" ht="18" hidden="1">
      <c r="A67" s="114"/>
      <c r="B67" s="114"/>
      <c r="C67" s="114"/>
      <c r="D67" s="114"/>
    </row>
    <row r="68" spans="1:7" ht="15" hidden="1">
      <c r="A68" t="s">
        <v>95</v>
      </c>
      <c r="B68" s="176" t="s">
        <v>98</v>
      </c>
      <c r="C68" s="176"/>
      <c r="D68" s="176"/>
      <c r="E68" s="176"/>
      <c r="F68" s="176"/>
      <c r="G68" s="176"/>
    </row>
    <row r="69" spans="1:7" ht="15" hidden="1">
      <c r="A69" t="s">
        <v>96</v>
      </c>
      <c r="B69" s="176" t="s">
        <v>97</v>
      </c>
      <c r="C69" s="176"/>
      <c r="D69" s="176"/>
      <c r="E69" s="176"/>
      <c r="F69" s="176"/>
      <c r="G69" s="176"/>
    </row>
    <row r="70" spans="1:7" ht="15" hidden="1">
      <c r="A70" t="s">
        <v>99</v>
      </c>
      <c r="B70" s="176" t="s">
        <v>100</v>
      </c>
      <c r="C70" s="176"/>
      <c r="D70" s="176"/>
      <c r="E70" s="176"/>
      <c r="F70" s="176"/>
      <c r="G70" s="176"/>
    </row>
    <row r="71" spans="1:7" ht="15" hidden="1">
      <c r="A71" t="s">
        <v>101</v>
      </c>
      <c r="B71" s="176" t="s">
        <v>102</v>
      </c>
      <c r="C71" s="176"/>
      <c r="D71" s="176"/>
      <c r="E71" s="176"/>
      <c r="F71" s="176"/>
      <c r="G71" s="176"/>
    </row>
    <row r="72" spans="1:7" ht="15" hidden="1">
      <c r="A72" t="s">
        <v>103</v>
      </c>
      <c r="B72" s="176" t="s">
        <v>106</v>
      </c>
      <c r="C72" s="176"/>
      <c r="D72" s="176"/>
      <c r="E72" s="176"/>
      <c r="F72" s="176"/>
      <c r="G72" s="176"/>
    </row>
  </sheetData>
  <mergeCells count="26">
    <mergeCell ref="B71:G71"/>
    <mergeCell ref="H3:I3"/>
    <mergeCell ref="B72:G72"/>
    <mergeCell ref="R2:T2"/>
    <mergeCell ref="S3:T3"/>
    <mergeCell ref="L3:L4"/>
    <mergeCell ref="B69:G69"/>
    <mergeCell ref="G1:I2"/>
    <mergeCell ref="B70:G70"/>
    <mergeCell ref="D1:D4"/>
    <mergeCell ref="E1:E4"/>
    <mergeCell ref="F1:F4"/>
    <mergeCell ref="A1:C4"/>
    <mergeCell ref="B68:G68"/>
    <mergeCell ref="A66:D66"/>
    <mergeCell ref="G3:G4"/>
    <mergeCell ref="R3:R4"/>
    <mergeCell ref="M3:N3"/>
    <mergeCell ref="U1:U4"/>
    <mergeCell ref="J1:J4"/>
    <mergeCell ref="L2:N2"/>
    <mergeCell ref="L1:T1"/>
    <mergeCell ref="O2:Q2"/>
    <mergeCell ref="K1:K4"/>
    <mergeCell ref="O3:O4"/>
    <mergeCell ref="P3:Q3"/>
  </mergeCells>
  <printOptions headings="1"/>
  <pageMargins left="0.3937007874015748" right="0.2362204724409449" top="0.7480314960629921" bottom="0.1968503937007874" header="0.5118110236220472" footer="0.1968503937007874"/>
  <pageSetup horizontalDpi="600" verticalDpi="600" orientation="landscape" paperSize="9" scale="49" r:id="rId1"/>
  <headerFooter alignWithMargins="0">
    <oddHeader>&amp;C&amp;"Arial,Pogrubiony"&amp;14Wieloletni Plan Inwestycyjny gminy Miasto Brzeg na lata 2006-2008&amp;R&amp;"Arial,Pogrubiony"Załącznik nr 2 do Uchwały Nr LV/465/06 Rady Miejskiej w Brzegu z dn. 23.10.2006 r.</oddHeader>
    <oddFooter>&amp;R
strona &amp;P z &amp;N</oddFooter>
  </headerFooter>
  <rowBreaks count="1" manualBreakCount="1">
    <brk id="3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2006-10-23T12:43:28Z</cp:lastPrinted>
  <dcterms:created xsi:type="dcterms:W3CDTF">2005-03-18T11:27:33Z</dcterms:created>
  <dcterms:modified xsi:type="dcterms:W3CDTF">2006-10-23T12:50:05Z</dcterms:modified>
  <cp:category/>
  <cp:version/>
  <cp:contentType/>
  <cp:contentStatus/>
</cp:coreProperties>
</file>