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'Arkusz1'!$A$1:$L$86</definedName>
  </definedNames>
  <calcPr fullCalcOnLoad="1"/>
</workbook>
</file>

<file path=xl/sharedStrings.xml><?xml version="1.0" encoding="utf-8"?>
<sst xmlns="http://schemas.openxmlformats.org/spreadsheetml/2006/main" count="96" uniqueCount="64">
  <si>
    <t>Przychody i wydatki</t>
  </si>
  <si>
    <t>Dział</t>
  </si>
  <si>
    <t>Wyszczególnienie</t>
  </si>
  <si>
    <t>w tym: dotacja</t>
  </si>
  <si>
    <t>Oświata i wychowanie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</si>
  <si>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</si>
  <si>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</si>
  <si>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</si>
  <si>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</si>
  <si>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</si>
  <si>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</si>
  <si>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</si>
  <si>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</si>
  <si>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</si>
  <si>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</si>
  <si>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</si>
  <si>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</si>
  <si>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</si>
  <si>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Planowany fundusz obrot.na 31.12.2004</t>
  </si>
  <si>
    <t>Działalność usługowa</t>
  </si>
  <si>
    <t>Gospodarka mieszkaniowa</t>
  </si>
  <si>
    <t>Zarząd Budynkami Mieszkalnymi</t>
  </si>
  <si>
    <t>Administacja publiczna</t>
  </si>
  <si>
    <t>Publ. Szkoła Podst. Nr 1</t>
  </si>
  <si>
    <t>Publ. Szkoła Podst. Nr 3</t>
  </si>
  <si>
    <t>Publ. Szkoła Podst. Nr 5</t>
  </si>
  <si>
    <t>Publ. Gimnazjum Nr 1</t>
  </si>
  <si>
    <t>Publ. Gimnazjum Nr 3</t>
  </si>
  <si>
    <t>Pomoc społeczna</t>
  </si>
  <si>
    <t>Dzienny Dom Pomocy Społecznej</t>
  </si>
  <si>
    <t>Pozostałe zadania w zakresie polityki społecznej</t>
  </si>
  <si>
    <t>Żłobek Miejski "Tęczowy Świat"</t>
  </si>
  <si>
    <t>Wydatki</t>
  </si>
  <si>
    <t>Administracja publiczna</t>
  </si>
  <si>
    <t>Pozostała działalność</t>
  </si>
  <si>
    <t>Urząd miasta</t>
  </si>
  <si>
    <t>Gospodarka komunalna                      i ochrona środowiska</t>
  </si>
  <si>
    <t>Utrzymanie zieleni w miastach i gminach</t>
  </si>
  <si>
    <t>Zał. Nr 6</t>
  </si>
  <si>
    <t>Wyk. %</t>
  </si>
  <si>
    <t>Przychody</t>
  </si>
  <si>
    <t>Dochody</t>
  </si>
  <si>
    <t>w tym: wydatki majątkowe</t>
  </si>
  <si>
    <t>Gospodarka komunalna i ochrona środowiska</t>
  </si>
  <si>
    <t>GOSPODARSTWA POMOCNICZE</t>
  </si>
  <si>
    <t>ZAKŁADY BUDŻETOWE</t>
  </si>
  <si>
    <t>DOCHODY WŁASNE I WYDATKI NIMI FINANSOWANE</t>
  </si>
  <si>
    <t>zakładów budżetowych, gospodarstw pomocniczych,</t>
  </si>
  <si>
    <t>Miejski Ośrodek Sportu i Rekreacji - hala sportowa i stadion</t>
  </si>
  <si>
    <t>Miejski Ośrodek Sportu i Rekreacji - kryta pływalnia i kąpielisko</t>
  </si>
  <si>
    <t>Zarząd Nieruchomości Miejskich</t>
  </si>
  <si>
    <t>Zespół Szkół Nr 1 z OS - podst.</t>
  </si>
  <si>
    <t>Zespół Szkół Nr 2 z OI - gimnazjum</t>
  </si>
  <si>
    <t xml:space="preserve">Zespół Szkół Nr 1 z OS -gimnazjum </t>
  </si>
  <si>
    <t>Zespół Szkół Nr 2 z OI - podst.</t>
  </si>
  <si>
    <t>oraz dochody własne jednostek budżetowych i wydatki nimi sfinansowane</t>
  </si>
  <si>
    <t>Plan 31.12.2006 r.</t>
  </si>
  <si>
    <t>w tym: dotacja plan 31.12.2006</t>
  </si>
  <si>
    <t>Wykonanie ogółem 31.12.2006</t>
  </si>
  <si>
    <t>Plan 31.12.2006</t>
  </si>
  <si>
    <t>Wykonanie 31.12.2006</t>
  </si>
  <si>
    <t>w tym: dotacja plan 31.12.2006 r.</t>
  </si>
  <si>
    <t>Wykonanie ogółem 31.12.2006 r.</t>
  </si>
  <si>
    <t>Wykonanie 31.12.2006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</si>
</sst>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1" fillId="0" borderId="20" xfId="0" applyFont="1" applyBorder="1" applyAlignment="1">
      <alignment wrapText="1"/>
    </xf>
    <xf numFmtId="4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21" xfId="0" applyBorder="1" applyAlignment="1">
      <alignment wrapText="1"/>
    </xf>
    <xf numFmtId="4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21" xfId="0" applyNumberForma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24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6" fontId="0" fillId="0" borderId="9" xfId="0" applyNumberFormat="1" applyFont="1" applyBorder="1" applyAlignment="1">
      <alignment/>
    </xf>
    <xf numFmtId="166" fontId="0" fillId="0" borderId="1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6" fontId="0" fillId="0" borderId="1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164" fontId="1" fillId="0" borderId="8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9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6" xfId="0" applyNumberFormat="1" applyBorder="1" applyAlignment="1">
      <alignment/>
    </xf>
    <xf numFmtId="39" fontId="0" fillId="0" borderId="13" xfId="0" applyNumberFormat="1" applyFont="1" applyBorder="1" applyAlignment="1">
      <alignment/>
    </xf>
    <xf numFmtId="39" fontId="0" fillId="0" borderId="9" xfId="0" applyNumberFormat="1" applyFont="1" applyBorder="1" applyAlignment="1">
      <alignment/>
    </xf>
    <xf numFmtId="39" fontId="1" fillId="0" borderId="9" xfId="0" applyNumberFormat="1" applyFont="1" applyBorder="1" applyAlignment="1">
      <alignment/>
    </xf>
    <xf numFmtId="39" fontId="0" fillId="0" borderId="9" xfId="0" applyNumberFormat="1" applyBorder="1" applyAlignment="1">
      <alignment/>
    </xf>
    <xf numFmtId="39" fontId="0" fillId="0" borderId="14" xfId="0" applyNumberFormat="1" applyBorder="1" applyAlignment="1">
      <alignment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9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39" fontId="0" fillId="0" borderId="4" xfId="0" applyNumberFormat="1" applyBorder="1" applyAlignment="1">
      <alignment/>
    </xf>
    <xf numFmtId="39" fontId="1" fillId="0" borderId="8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39" fontId="0" fillId="0" borderId="8" xfId="0" applyNumberFormat="1" applyBorder="1" applyAlignment="1">
      <alignment/>
    </xf>
    <xf numFmtId="39" fontId="1" fillId="0" borderId="8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0" fillId="0" borderId="8" xfId="0" applyNumberFormat="1" applyFont="1" applyBorder="1" applyAlignment="1">
      <alignment/>
    </xf>
    <xf numFmtId="39" fontId="0" fillId="0" borderId="6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0" xfId="0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Font="1" applyBorder="1" applyAlignment="1">
      <alignment horizontal="center"/>
    </xf>
    <xf numFmtId="164" fontId="1" fillId="0" borderId="45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66">
      <selection activeCell="C17" sqref="C17:K17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12.375" style="0" customWidth="1"/>
    <col min="4" max="4" width="12.75390625" style="0" customWidth="1"/>
    <col min="5" max="5" width="14.00390625" style="0" customWidth="1"/>
    <col min="6" max="6" width="5.625" style="0" customWidth="1"/>
    <col min="7" max="7" width="11.25390625" style="0" customWidth="1"/>
    <col min="8" max="8" width="5.625" style="0" customWidth="1"/>
    <col min="9" max="9" width="12.375" style="0" customWidth="1"/>
    <col min="10" max="10" width="14.00390625" style="0" customWidth="1"/>
    <col min="11" max="11" width="5.625" style="0" customWidth="1"/>
    <col min="12" max="12" width="11.875" style="0" hidden="1" customWidth="1"/>
    <col min="13" max="13" width="9.75390625" style="0" customWidth="1"/>
  </cols>
  <sheetData>
    <row r="1" spans="1:3" ht="12.75">
      <c r="A1" s="1"/>
      <c r="B1" s="1"/>
      <c r="C1" s="1"/>
    </row>
    <row r="2" spans="1:11" ht="15.75">
      <c r="A2" s="62" t="s">
        <v>0</v>
      </c>
      <c r="B2" s="62"/>
      <c r="C2" s="62"/>
      <c r="D2" s="63"/>
      <c r="E2" s="63"/>
      <c r="F2" s="63"/>
      <c r="G2" s="63"/>
      <c r="H2" s="63"/>
      <c r="I2" s="63"/>
      <c r="J2" s="63"/>
      <c r="K2" s="62"/>
    </row>
    <row r="3" spans="1:10" ht="15.75">
      <c r="A3" s="62" t="s">
        <v>47</v>
      </c>
      <c r="B3" s="62"/>
      <c r="C3" s="62"/>
      <c r="D3" s="63"/>
      <c r="E3" s="63"/>
      <c r="F3" s="63"/>
      <c r="G3" s="63"/>
      <c r="H3" s="63"/>
      <c r="I3" s="63"/>
      <c r="J3" s="62" t="s">
        <v>38</v>
      </c>
    </row>
    <row r="4" spans="1:11" ht="15.75">
      <c r="A4" s="62" t="s">
        <v>55</v>
      </c>
      <c r="B4" s="62"/>
      <c r="C4" s="62"/>
      <c r="D4" s="63"/>
      <c r="E4" s="63"/>
      <c r="F4" s="63"/>
      <c r="G4" s="63"/>
      <c r="H4" s="63"/>
      <c r="I4" s="63"/>
      <c r="J4" s="63"/>
      <c r="K4" s="63"/>
    </row>
    <row r="5" spans="1:11" ht="15.75">
      <c r="A5" s="62"/>
      <c r="B5" s="62"/>
      <c r="C5" s="62"/>
      <c r="D5" s="63"/>
      <c r="E5" s="63"/>
      <c r="F5" s="63"/>
      <c r="G5" s="63"/>
      <c r="H5" s="63"/>
      <c r="I5" s="63"/>
      <c r="J5" s="63"/>
      <c r="K5" s="63"/>
    </row>
    <row r="6" ht="18.75" customHeight="1" thickBot="1"/>
    <row r="7" spans="1:11" ht="23.25" customHeight="1" thickBot="1" thickTop="1">
      <c r="A7" s="67"/>
      <c r="B7" s="67"/>
      <c r="C7" s="145" t="s">
        <v>40</v>
      </c>
      <c r="D7" s="146"/>
      <c r="E7" s="146"/>
      <c r="F7" s="146"/>
      <c r="G7" s="146"/>
      <c r="H7" s="147"/>
      <c r="I7" s="145" t="s">
        <v>32</v>
      </c>
      <c r="J7" s="146"/>
      <c r="K7" s="147"/>
    </row>
    <row r="8" spans="1:13" ht="62.25" customHeight="1" thickBot="1">
      <c r="A8" s="52" t="s">
        <v>1</v>
      </c>
      <c r="B8" s="52" t="s">
        <v>2</v>
      </c>
      <c r="C8" s="65" t="s">
        <v>56</v>
      </c>
      <c r="D8" s="2" t="s">
        <v>57</v>
      </c>
      <c r="E8" s="2" t="s">
        <v>58</v>
      </c>
      <c r="F8" s="2" t="s">
        <v>39</v>
      </c>
      <c r="G8" s="2" t="s">
        <v>3</v>
      </c>
      <c r="H8" s="2" t="s">
        <v>39</v>
      </c>
      <c r="I8" s="65" t="s">
        <v>59</v>
      </c>
      <c r="J8" s="2" t="s">
        <v>60</v>
      </c>
      <c r="K8" s="2" t="s">
        <v>39</v>
      </c>
      <c r="L8" s="40" t="s">
        <v>18</v>
      </c>
      <c r="M8" s="6" t="s">
        <v>17</v>
      </c>
    </row>
    <row r="9" spans="1:13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66">
        <v>10</v>
      </c>
      <c r="K9" s="19">
        <v>11</v>
      </c>
      <c r="L9" s="41">
        <v>8</v>
      </c>
      <c r="M9" s="7" t="s">
        <v>17</v>
      </c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6"/>
      <c r="L10" s="42"/>
      <c r="M10" s="8" t="s">
        <v>17</v>
      </c>
    </row>
    <row r="11" spans="1:13" ht="15" customHeight="1" thickBot="1">
      <c r="A11" s="11"/>
      <c r="B11" s="11" t="s">
        <v>45</v>
      </c>
      <c r="C11" s="14">
        <f>SUM(C13,C17,C29,C32)</f>
        <v>21908283</v>
      </c>
      <c r="D11" s="14">
        <f>SUM(D13,D17,D29,D32)</f>
        <v>10766023</v>
      </c>
      <c r="E11" s="128">
        <f>SUM(E13,E17,E29,E32)</f>
        <v>9952833.989999998</v>
      </c>
      <c r="F11" s="68">
        <f>(E11/C11)*100</f>
        <v>45.429548221556196</v>
      </c>
      <c r="G11" s="14">
        <f>SUM(G13,G17,G29,G32)</f>
        <v>6456270</v>
      </c>
      <c r="H11" s="68">
        <f>(G11/D11)*100</f>
        <v>59.96894117725737</v>
      </c>
      <c r="I11" s="14">
        <f>SUM(I13,I17,I29,I32)</f>
        <v>21874337</v>
      </c>
      <c r="J11" s="128">
        <f>SUM(J13,J17,J29,J32)</f>
        <v>9825269.560000002</v>
      </c>
      <c r="K11" s="74">
        <f>(J11/I11)*100</f>
        <v>44.91687935501772</v>
      </c>
      <c r="L11" s="43">
        <f>SUM(L17,L32)</f>
        <v>0</v>
      </c>
      <c r="M11" s="9"/>
    </row>
    <row r="12" spans="1:13" ht="13.5" thickTop="1">
      <c r="A12" s="12"/>
      <c r="B12" s="12"/>
      <c r="C12" s="12"/>
      <c r="D12" s="12"/>
      <c r="E12" s="129"/>
      <c r="F12" s="69"/>
      <c r="G12" s="12"/>
      <c r="H12" s="69"/>
      <c r="I12" s="12"/>
      <c r="J12" s="129"/>
      <c r="K12" s="77"/>
      <c r="L12" s="44"/>
      <c r="M12" s="8"/>
    </row>
    <row r="13" spans="1:13" ht="15.75" customHeight="1">
      <c r="A13" s="23">
        <v>700</v>
      </c>
      <c r="B13" s="23" t="s">
        <v>20</v>
      </c>
      <c r="C13" s="24">
        <f>SUM(C14)</f>
        <v>11014350</v>
      </c>
      <c r="D13" s="48">
        <f>SUM(D14)</f>
        <v>2641000</v>
      </c>
      <c r="E13" s="130">
        <f>SUM(E14)</f>
        <v>1688883.2</v>
      </c>
      <c r="F13" s="89">
        <f>(E13/C13)*100</f>
        <v>15.333480414186948</v>
      </c>
      <c r="G13" s="24">
        <f>SUM(G14)</f>
        <v>0</v>
      </c>
      <c r="H13" s="83">
        <f>(G13/D13)*100</f>
        <v>0</v>
      </c>
      <c r="I13" s="24">
        <f>SUM(I14)</f>
        <v>11014350</v>
      </c>
      <c r="J13" s="130">
        <f>SUM(J14)</f>
        <v>1533479.85</v>
      </c>
      <c r="K13" s="79">
        <f>(J13/I13)*100</f>
        <v>13.922563292432146</v>
      </c>
      <c r="L13" s="44"/>
      <c r="M13" s="8"/>
    </row>
    <row r="14" spans="1:13" ht="24.75" customHeight="1">
      <c r="A14" s="33"/>
      <c r="B14" s="50" t="s">
        <v>21</v>
      </c>
      <c r="C14" s="64">
        <f>8373350+2641000</f>
        <v>11014350</v>
      </c>
      <c r="D14" s="51">
        <v>2641000</v>
      </c>
      <c r="E14" s="131">
        <v>1688883.2</v>
      </c>
      <c r="F14" s="90">
        <f>(E14/C14)*100</f>
        <v>15.333480414186948</v>
      </c>
      <c r="G14" s="64">
        <v>0</v>
      </c>
      <c r="H14" s="84">
        <f>(G14/D14)*100</f>
        <v>0</v>
      </c>
      <c r="I14" s="64">
        <f>8373350+2641000</f>
        <v>11014350</v>
      </c>
      <c r="J14" s="131">
        <f>1483581.85+49898</f>
        <v>1533479.85</v>
      </c>
      <c r="K14" s="80">
        <f>(J14/I14)*100</f>
        <v>13.922563292432146</v>
      </c>
      <c r="L14" s="44"/>
      <c r="M14" s="8"/>
    </row>
    <row r="15" spans="1:13" ht="23.25" customHeight="1">
      <c r="A15" s="17"/>
      <c r="B15" s="50" t="s">
        <v>42</v>
      </c>
      <c r="C15" s="64">
        <v>2641000</v>
      </c>
      <c r="D15" s="51">
        <v>2641000</v>
      </c>
      <c r="E15" s="131">
        <v>0</v>
      </c>
      <c r="F15" s="90">
        <f>(E15/C15)*100</f>
        <v>0</v>
      </c>
      <c r="G15" s="64">
        <v>0</v>
      </c>
      <c r="H15" s="84">
        <f>(G15/D15)*100</f>
        <v>0</v>
      </c>
      <c r="I15" s="64">
        <f>2641000</f>
        <v>2641000</v>
      </c>
      <c r="J15" s="131">
        <f>49898</f>
        <v>49898</v>
      </c>
      <c r="K15" s="80">
        <f>(J15/I15)*100</f>
        <v>1.8893600908746686</v>
      </c>
      <c r="L15" s="44"/>
      <c r="M15" s="8"/>
    </row>
    <row r="16" spans="1:13" ht="12.75">
      <c r="A16" s="12"/>
      <c r="B16" s="12"/>
      <c r="C16" s="12"/>
      <c r="D16" s="12"/>
      <c r="E16" s="129"/>
      <c r="F16" s="69"/>
      <c r="G16" s="12"/>
      <c r="H16" s="69"/>
      <c r="I16" s="12"/>
      <c r="J16" s="129"/>
      <c r="K16" s="77"/>
      <c r="L16" s="44"/>
      <c r="M16" s="8"/>
    </row>
    <row r="17" spans="1:13" ht="16.5" customHeight="1">
      <c r="A17" s="23">
        <v>801</v>
      </c>
      <c r="B17" s="23" t="s">
        <v>4</v>
      </c>
      <c r="C17" s="24">
        <f>SUM(C18:C21,C22:C27)</f>
        <v>8001521</v>
      </c>
      <c r="D17" s="24">
        <f>SUM(D18:D21,D22:D27)</f>
        <v>6285223</v>
      </c>
      <c r="E17" s="130">
        <f>SUM(E18:E21,E22:E27)</f>
        <v>7944493.43</v>
      </c>
      <c r="F17" s="89">
        <f aca="true" t="shared" si="0" ref="F17:F30">(E17/C17)*100</f>
        <v>99.28729087882166</v>
      </c>
      <c r="G17" s="24">
        <f>SUM(G18:G21,G22:G27)</f>
        <v>6285223</v>
      </c>
      <c r="H17" s="83">
        <f aca="true" t="shared" si="1" ref="H17:H30">(G17/D17)*100</f>
        <v>100</v>
      </c>
      <c r="I17" s="24">
        <f>SUM(I18:I21,I22:I27)</f>
        <v>8027985</v>
      </c>
      <c r="J17" s="130">
        <f>SUM(J18:J21,J22:J27)</f>
        <v>7921413.120000002</v>
      </c>
      <c r="K17" s="79">
        <f>(J17/I17)*100</f>
        <v>98.67249527745757</v>
      </c>
      <c r="L17" s="45">
        <f>SUM(L18:L27)</f>
        <v>0</v>
      </c>
      <c r="M17" s="5" t="s">
        <v>17</v>
      </c>
    </row>
    <row r="18" spans="1:13" ht="18.75" customHeight="1">
      <c r="A18" s="12"/>
      <c r="B18" s="12" t="s">
        <v>5</v>
      </c>
      <c r="C18" s="15">
        <v>617165</v>
      </c>
      <c r="D18" s="15">
        <v>475609</v>
      </c>
      <c r="E18" s="129">
        <v>617115.75</v>
      </c>
      <c r="F18" s="91">
        <f t="shared" si="0"/>
        <v>99.99201996224673</v>
      </c>
      <c r="G18" s="15">
        <v>475609</v>
      </c>
      <c r="H18" s="86">
        <f t="shared" si="1"/>
        <v>100</v>
      </c>
      <c r="I18" s="15">
        <v>598149</v>
      </c>
      <c r="J18" s="129">
        <v>600286.66</v>
      </c>
      <c r="K18" s="76">
        <f>(J18/I18)*100</f>
        <v>100.3573791814414</v>
      </c>
      <c r="L18" s="46"/>
      <c r="M18" s="4"/>
    </row>
    <row r="19" spans="1:13" ht="18.75" customHeight="1">
      <c r="A19" s="12"/>
      <c r="B19" s="12" t="s">
        <v>6</v>
      </c>
      <c r="C19" s="15">
        <v>619439</v>
      </c>
      <c r="D19" s="15">
        <v>499749</v>
      </c>
      <c r="E19" s="129">
        <v>618958.66</v>
      </c>
      <c r="F19" s="92">
        <f t="shared" si="0"/>
        <v>99.92245564131417</v>
      </c>
      <c r="G19" s="15">
        <v>499749</v>
      </c>
      <c r="H19" s="77">
        <f t="shared" si="1"/>
        <v>100</v>
      </c>
      <c r="I19" s="15">
        <v>616948</v>
      </c>
      <c r="J19" s="129">
        <v>616947.27</v>
      </c>
      <c r="K19" s="77">
        <f>(J19/I19)*100</f>
        <v>99.99988167560313</v>
      </c>
      <c r="L19" s="46"/>
      <c r="M19" s="4"/>
    </row>
    <row r="20" spans="1:13" ht="18.75" customHeight="1">
      <c r="A20" s="12"/>
      <c r="B20" s="12" t="s">
        <v>7</v>
      </c>
      <c r="C20" s="15">
        <v>577452</v>
      </c>
      <c r="D20" s="15">
        <v>464974</v>
      </c>
      <c r="E20" s="129">
        <v>577452.52</v>
      </c>
      <c r="F20" s="92">
        <f t="shared" si="0"/>
        <v>100.00009005077479</v>
      </c>
      <c r="G20" s="15">
        <v>464974</v>
      </c>
      <c r="H20" s="77">
        <f t="shared" si="1"/>
        <v>100</v>
      </c>
      <c r="I20" s="15">
        <v>577452</v>
      </c>
      <c r="J20" s="129">
        <v>573094.35</v>
      </c>
      <c r="K20" s="77">
        <f>(J20/I20)*100</f>
        <v>99.24536584859001</v>
      </c>
      <c r="L20" s="46"/>
      <c r="M20" s="4"/>
    </row>
    <row r="21" spans="1:13" ht="17.25" customHeight="1">
      <c r="A21" s="12"/>
      <c r="B21" s="12" t="s">
        <v>8</v>
      </c>
      <c r="C21" s="15">
        <v>924421</v>
      </c>
      <c r="D21" s="15">
        <v>685648</v>
      </c>
      <c r="E21" s="129">
        <v>922150.28</v>
      </c>
      <c r="F21" s="69">
        <f t="shared" si="0"/>
        <v>99.75436300127323</v>
      </c>
      <c r="G21" s="15">
        <v>685648</v>
      </c>
      <c r="H21" s="69">
        <f t="shared" si="1"/>
        <v>100</v>
      </c>
      <c r="I21" s="15">
        <v>925261</v>
      </c>
      <c r="J21" s="129">
        <v>926785.24</v>
      </c>
      <c r="K21" s="77">
        <f aca="true" t="shared" si="2" ref="K21:K27">(J21/I21)*100</f>
        <v>100.16473622037458</v>
      </c>
      <c r="L21" s="46">
        <v>0</v>
      </c>
      <c r="M21" s="4"/>
    </row>
    <row r="22" spans="1:13" ht="18" customHeight="1">
      <c r="A22" s="12"/>
      <c r="B22" s="12" t="s">
        <v>9</v>
      </c>
      <c r="C22" s="15">
        <v>805589</v>
      </c>
      <c r="D22" s="15">
        <v>621568</v>
      </c>
      <c r="E22" s="129">
        <v>805588.92</v>
      </c>
      <c r="F22" s="69">
        <f t="shared" si="0"/>
        <v>99.99999006937782</v>
      </c>
      <c r="G22" s="15">
        <v>621568</v>
      </c>
      <c r="H22" s="69">
        <f t="shared" si="1"/>
        <v>100</v>
      </c>
      <c r="I22" s="15">
        <v>805222</v>
      </c>
      <c r="J22" s="129">
        <v>805205.87</v>
      </c>
      <c r="K22" s="77">
        <f t="shared" si="2"/>
        <v>99.99799682572011</v>
      </c>
      <c r="L22" s="46"/>
      <c r="M22" s="4"/>
    </row>
    <row r="23" spans="1:13" ht="18" customHeight="1">
      <c r="A23" s="12"/>
      <c r="B23" s="12" t="s">
        <v>10</v>
      </c>
      <c r="C23" s="15">
        <v>527326</v>
      </c>
      <c r="D23" s="15">
        <v>445984</v>
      </c>
      <c r="E23" s="129">
        <v>526637</v>
      </c>
      <c r="F23" s="69">
        <f t="shared" si="0"/>
        <v>99.86934078729287</v>
      </c>
      <c r="G23" s="15">
        <v>445984</v>
      </c>
      <c r="H23" s="69">
        <f t="shared" si="1"/>
        <v>100</v>
      </c>
      <c r="I23" s="15">
        <v>539816</v>
      </c>
      <c r="J23" s="129">
        <v>539131.59</v>
      </c>
      <c r="K23" s="77">
        <f t="shared" si="2"/>
        <v>99.87321420632215</v>
      </c>
      <c r="L23" s="18">
        <v>0</v>
      </c>
      <c r="M23" s="4"/>
    </row>
    <row r="24" spans="1:13" ht="18" customHeight="1">
      <c r="A24" s="12"/>
      <c r="B24" s="12" t="s">
        <v>11</v>
      </c>
      <c r="C24" s="15">
        <v>1451116</v>
      </c>
      <c r="D24" s="15">
        <v>1171909</v>
      </c>
      <c r="E24" s="129">
        <v>1426833.26</v>
      </c>
      <c r="F24" s="69">
        <f t="shared" si="0"/>
        <v>98.32661620435582</v>
      </c>
      <c r="G24" s="15">
        <v>1171909</v>
      </c>
      <c r="H24" s="69">
        <f t="shared" si="1"/>
        <v>100</v>
      </c>
      <c r="I24" s="15">
        <v>1435972</v>
      </c>
      <c r="J24" s="129">
        <v>1406781.41</v>
      </c>
      <c r="K24" s="77">
        <f t="shared" si="2"/>
        <v>97.967189471661</v>
      </c>
      <c r="L24" s="18"/>
      <c r="M24" s="4"/>
    </row>
    <row r="25" spans="1:13" ht="19.5" customHeight="1">
      <c r="A25" s="12"/>
      <c r="B25" s="12" t="s">
        <v>12</v>
      </c>
      <c r="C25" s="15">
        <v>790817</v>
      </c>
      <c r="D25" s="15">
        <v>629307</v>
      </c>
      <c r="E25" s="129">
        <v>775629.9</v>
      </c>
      <c r="F25" s="69">
        <f t="shared" si="0"/>
        <v>98.0795683451418</v>
      </c>
      <c r="G25" s="15">
        <v>629307</v>
      </c>
      <c r="H25" s="69">
        <f t="shared" si="1"/>
        <v>100</v>
      </c>
      <c r="I25" s="15">
        <v>787523</v>
      </c>
      <c r="J25" s="129">
        <v>771618.06</v>
      </c>
      <c r="K25" s="77">
        <f t="shared" si="2"/>
        <v>97.98038406497335</v>
      </c>
      <c r="L25" s="18">
        <v>0</v>
      </c>
      <c r="M25" s="4"/>
    </row>
    <row r="26" spans="1:13" ht="18" customHeight="1">
      <c r="A26" s="12"/>
      <c r="B26" s="12" t="s">
        <v>13</v>
      </c>
      <c r="C26" s="15">
        <v>689085</v>
      </c>
      <c r="D26" s="15">
        <v>523285</v>
      </c>
      <c r="E26" s="129">
        <v>688733.34</v>
      </c>
      <c r="F26" s="69">
        <f t="shared" si="0"/>
        <v>99.948967108557</v>
      </c>
      <c r="G26" s="15">
        <v>523285</v>
      </c>
      <c r="H26" s="69">
        <f t="shared" si="1"/>
        <v>100</v>
      </c>
      <c r="I26" s="15">
        <v>682847</v>
      </c>
      <c r="J26" s="129">
        <v>682428.06</v>
      </c>
      <c r="K26" s="77">
        <f t="shared" si="2"/>
        <v>99.93864804268014</v>
      </c>
      <c r="L26" s="18">
        <v>0</v>
      </c>
      <c r="M26" s="4"/>
    </row>
    <row r="27" spans="1:13" ht="18" customHeight="1">
      <c r="A27" s="12"/>
      <c r="B27" s="20" t="s">
        <v>14</v>
      </c>
      <c r="C27" s="21">
        <v>999111</v>
      </c>
      <c r="D27" s="21">
        <v>767190</v>
      </c>
      <c r="E27" s="132">
        <v>985393.8</v>
      </c>
      <c r="F27" s="85">
        <f t="shared" si="0"/>
        <v>98.62705945585625</v>
      </c>
      <c r="G27" s="21">
        <v>767190</v>
      </c>
      <c r="H27" s="85">
        <f t="shared" si="1"/>
        <v>100</v>
      </c>
      <c r="I27" s="21">
        <v>1058795</v>
      </c>
      <c r="J27" s="132">
        <v>999134.61</v>
      </c>
      <c r="K27" s="78">
        <f t="shared" si="2"/>
        <v>94.36525578605868</v>
      </c>
      <c r="L27" s="22">
        <v>0</v>
      </c>
      <c r="M27" s="4"/>
    </row>
    <row r="28" spans="1:13" ht="12.75">
      <c r="A28" s="17"/>
      <c r="B28" s="12"/>
      <c r="C28" s="15"/>
      <c r="D28" s="15"/>
      <c r="E28" s="129"/>
      <c r="F28" s="69"/>
      <c r="G28" s="15"/>
      <c r="H28" s="69"/>
      <c r="I28" s="15"/>
      <c r="J28" s="129"/>
      <c r="K28" s="77"/>
      <c r="L28" s="18"/>
      <c r="M28" s="4"/>
    </row>
    <row r="29" spans="1:13" ht="25.5">
      <c r="A29" s="109">
        <v>900</v>
      </c>
      <c r="B29" s="110" t="s">
        <v>43</v>
      </c>
      <c r="C29" s="111">
        <f>SUM(C30)</f>
        <v>450000</v>
      </c>
      <c r="D29" s="111">
        <f>SUM(D30)</f>
        <v>450000</v>
      </c>
      <c r="E29" s="133">
        <f>SUM(E30)</f>
        <v>37500</v>
      </c>
      <c r="F29" s="88">
        <f t="shared" si="0"/>
        <v>8.333333333333332</v>
      </c>
      <c r="G29" s="111">
        <f>SUM(G30)</f>
        <v>37500</v>
      </c>
      <c r="H29" s="112">
        <f>(G29/D29)*100</f>
        <v>8.333333333333332</v>
      </c>
      <c r="I29" s="111">
        <f>SUM(I30)</f>
        <v>450000</v>
      </c>
      <c r="J29" s="133">
        <f>SUM(J30)</f>
        <v>37500</v>
      </c>
      <c r="K29" s="79">
        <f>(J29/I29)*100</f>
        <v>8.333333333333332</v>
      </c>
      <c r="L29" s="18"/>
      <c r="M29" s="4"/>
    </row>
    <row r="30" spans="1:13" ht="27" customHeight="1">
      <c r="A30" s="108"/>
      <c r="B30" s="95" t="s">
        <v>21</v>
      </c>
      <c r="C30" s="64">
        <v>450000</v>
      </c>
      <c r="D30" s="64">
        <v>450000</v>
      </c>
      <c r="E30" s="131">
        <v>37500</v>
      </c>
      <c r="F30" s="90">
        <f t="shared" si="0"/>
        <v>8.333333333333332</v>
      </c>
      <c r="G30" s="64">
        <v>37500</v>
      </c>
      <c r="H30" s="80">
        <f t="shared" si="1"/>
        <v>8.333333333333332</v>
      </c>
      <c r="I30" s="64">
        <v>450000</v>
      </c>
      <c r="J30" s="131">
        <v>37500</v>
      </c>
      <c r="K30" s="80">
        <f>(J30/I30)*100</f>
        <v>8.333333333333332</v>
      </c>
      <c r="L30" s="18"/>
      <c r="M30" s="4"/>
    </row>
    <row r="31" spans="1:12" ht="12.75">
      <c r="A31" s="12"/>
      <c r="B31" s="12"/>
      <c r="C31" s="12"/>
      <c r="D31" s="12"/>
      <c r="E31" s="129"/>
      <c r="F31" s="69"/>
      <c r="G31" s="12"/>
      <c r="H31" s="69"/>
      <c r="I31" s="12"/>
      <c r="J31" s="129"/>
      <c r="K31" s="77"/>
      <c r="L31" s="17"/>
    </row>
    <row r="32" spans="1:13" ht="15" customHeight="1">
      <c r="A32" s="23">
        <v>926</v>
      </c>
      <c r="B32" s="23" t="s">
        <v>15</v>
      </c>
      <c r="C32" s="24">
        <f>SUM(C33)</f>
        <v>2442412</v>
      </c>
      <c r="D32" s="24">
        <f>SUM(D33)</f>
        <v>1389800</v>
      </c>
      <c r="E32" s="130">
        <f>SUM(E33)</f>
        <v>281957.36</v>
      </c>
      <c r="F32" s="89">
        <f>(E32/C32)*100</f>
        <v>11.54421776506175</v>
      </c>
      <c r="G32" s="24">
        <f>SUM(G33)</f>
        <v>133547</v>
      </c>
      <c r="H32" s="83">
        <f>(G32/D32)*100</f>
        <v>9.60908044322924</v>
      </c>
      <c r="I32" s="24">
        <f>SUM(I33)</f>
        <v>2382002</v>
      </c>
      <c r="J32" s="130">
        <f>SUM(J33)</f>
        <v>332876.59</v>
      </c>
      <c r="K32" s="79">
        <f>(J32/I32)*100</f>
        <v>13.974656192564073</v>
      </c>
      <c r="L32" s="25">
        <f>SUM(L33)</f>
        <v>0</v>
      </c>
      <c r="M32" s="5" t="s">
        <v>17</v>
      </c>
    </row>
    <row r="33" spans="1:13" ht="24" customHeight="1">
      <c r="A33" s="33"/>
      <c r="B33" s="34" t="s">
        <v>16</v>
      </c>
      <c r="C33" s="35">
        <f>2122412+320000</f>
        <v>2442412</v>
      </c>
      <c r="D33" s="35">
        <f>1069800+320000</f>
        <v>1389800</v>
      </c>
      <c r="E33" s="134">
        <v>281957.36</v>
      </c>
      <c r="F33" s="91">
        <f>(E33/C33)*100</f>
        <v>11.54421776506175</v>
      </c>
      <c r="G33" s="35">
        <v>133547</v>
      </c>
      <c r="H33" s="86">
        <f>(G33/D33)*100</f>
        <v>9.60908044322924</v>
      </c>
      <c r="I33" s="35">
        <f>2062002+320000</f>
        <v>2382002</v>
      </c>
      <c r="J33" s="134">
        <v>332876.59</v>
      </c>
      <c r="K33" s="76">
        <f>(J33/I33)*100</f>
        <v>13.974656192564073</v>
      </c>
      <c r="L33" s="36">
        <v>0</v>
      </c>
      <c r="M33" s="4" t="s">
        <v>17</v>
      </c>
    </row>
    <row r="34" spans="1:13" ht="24.75" customHeight="1">
      <c r="A34" s="55"/>
      <c r="B34" s="61" t="s">
        <v>42</v>
      </c>
      <c r="C34" s="39">
        <v>320000</v>
      </c>
      <c r="D34" s="39">
        <v>320000</v>
      </c>
      <c r="E34" s="123">
        <v>0</v>
      </c>
      <c r="F34" s="90">
        <f>(E34/C34)*100</f>
        <v>0</v>
      </c>
      <c r="G34" s="39">
        <v>0</v>
      </c>
      <c r="H34" s="80">
        <f>(G34/D34)*100</f>
        <v>0</v>
      </c>
      <c r="I34" s="39">
        <v>320000</v>
      </c>
      <c r="J34" s="123">
        <v>0</v>
      </c>
      <c r="K34" s="80">
        <f>(J34/I34)*100</f>
        <v>0</v>
      </c>
      <c r="L34" s="30"/>
      <c r="M34" s="4"/>
    </row>
    <row r="35" spans="1:13" ht="12.75">
      <c r="A35" s="8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"/>
    </row>
    <row r="36" spans="1:13" ht="12.75">
      <c r="A36" s="8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"/>
    </row>
    <row r="37" spans="1:13" ht="13.5" thickBot="1">
      <c r="A37" s="8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"/>
    </row>
    <row r="38" spans="1:13" ht="22.5" customHeight="1" thickBot="1" thickTop="1">
      <c r="A38" s="67"/>
      <c r="B38" s="67"/>
      <c r="C38" s="145" t="s">
        <v>40</v>
      </c>
      <c r="D38" s="146"/>
      <c r="E38" s="146"/>
      <c r="F38" s="146"/>
      <c r="G38" s="146"/>
      <c r="H38" s="147"/>
      <c r="I38" s="145" t="s">
        <v>32</v>
      </c>
      <c r="J38" s="146"/>
      <c r="K38" s="147"/>
      <c r="L38" s="31"/>
      <c r="M38" s="4"/>
    </row>
    <row r="39" spans="1:13" ht="39" thickBot="1">
      <c r="A39" s="52" t="s">
        <v>1</v>
      </c>
      <c r="B39" s="52" t="s">
        <v>2</v>
      </c>
      <c r="C39" s="65" t="s">
        <v>56</v>
      </c>
      <c r="D39" s="2" t="s">
        <v>61</v>
      </c>
      <c r="E39" s="2" t="s">
        <v>62</v>
      </c>
      <c r="F39" s="2" t="s">
        <v>39</v>
      </c>
      <c r="G39" s="2" t="s">
        <v>3</v>
      </c>
      <c r="H39" s="2" t="s">
        <v>39</v>
      </c>
      <c r="I39" s="65" t="s">
        <v>56</v>
      </c>
      <c r="J39" s="2" t="s">
        <v>63</v>
      </c>
      <c r="K39" s="2" t="s">
        <v>39</v>
      </c>
      <c r="L39" s="47"/>
      <c r="M39" s="4"/>
    </row>
    <row r="40" spans="1:13" ht="13.5" thickBot="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66">
        <v>10</v>
      </c>
      <c r="K40" s="19">
        <v>11</v>
      </c>
      <c r="L40" s="41">
        <v>8</v>
      </c>
      <c r="M40" s="4"/>
    </row>
    <row r="41" spans="1:13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6"/>
      <c r="L41" s="42"/>
      <c r="M41" s="4"/>
    </row>
    <row r="42" spans="1:13" ht="27.75" customHeight="1" thickBot="1">
      <c r="A42" s="11"/>
      <c r="B42" s="32" t="s">
        <v>44</v>
      </c>
      <c r="C42" s="14">
        <f>SUM(C44:C45)</f>
        <v>81694</v>
      </c>
      <c r="D42" s="14">
        <f>SUM(D44:D45)</f>
        <v>15994</v>
      </c>
      <c r="E42" s="128">
        <f>SUM(E44:E45)</f>
        <v>65308.84</v>
      </c>
      <c r="F42" s="68">
        <f>(E42/C42)*100</f>
        <v>79.94325164638774</v>
      </c>
      <c r="G42" s="128">
        <f>SUM(G44:G45)</f>
        <v>14292.1</v>
      </c>
      <c r="H42" s="88">
        <f>(G42/D42)*100</f>
        <v>89.35913467550331</v>
      </c>
      <c r="I42" s="14">
        <f>SUM(I44:I45)</f>
        <v>81694</v>
      </c>
      <c r="J42" s="128">
        <f>SUM(J44:J45)</f>
        <v>77904.21</v>
      </c>
      <c r="K42" s="74">
        <f>(J42/I42)*100</f>
        <v>95.36099346341226</v>
      </c>
      <c r="L42" s="43">
        <f>SUM(L44)</f>
        <v>0</v>
      </c>
      <c r="M42" s="4"/>
    </row>
    <row r="43" spans="1:13" ht="13.5" thickTop="1">
      <c r="A43" s="12"/>
      <c r="B43" s="12"/>
      <c r="C43" s="12"/>
      <c r="D43" s="12"/>
      <c r="E43" s="129"/>
      <c r="F43" s="69"/>
      <c r="G43" s="129"/>
      <c r="H43" s="75"/>
      <c r="I43" s="12"/>
      <c r="J43" s="129"/>
      <c r="K43" s="75"/>
      <c r="L43" s="44"/>
      <c r="M43" s="4"/>
    </row>
    <row r="44" spans="1:13" ht="18.75" customHeight="1">
      <c r="A44" s="37">
        <v>710</v>
      </c>
      <c r="B44" s="37" t="s">
        <v>19</v>
      </c>
      <c r="C44" s="38">
        <v>65700</v>
      </c>
      <c r="D44" s="38">
        <v>0</v>
      </c>
      <c r="E44" s="135">
        <v>51016.74</v>
      </c>
      <c r="F44" s="70">
        <f>(E44/C44)*100</f>
        <v>77.65105022831051</v>
      </c>
      <c r="G44" s="135">
        <v>0</v>
      </c>
      <c r="H44" s="70">
        <f>(G44/E44)*100</f>
        <v>0</v>
      </c>
      <c r="I44" s="38">
        <v>65700</v>
      </c>
      <c r="J44" s="135">
        <v>63612.11</v>
      </c>
      <c r="K44" s="100">
        <f>(J44/I44)*100</f>
        <v>96.82208523592085</v>
      </c>
      <c r="L44" s="45">
        <f>SUM(L45)</f>
        <v>0</v>
      </c>
      <c r="M44" s="4"/>
    </row>
    <row r="45" spans="1:13" ht="28.5" customHeight="1">
      <c r="A45" s="12">
        <v>750</v>
      </c>
      <c r="B45" s="12" t="s">
        <v>22</v>
      </c>
      <c r="C45" s="15">
        <v>15994</v>
      </c>
      <c r="D45" s="15">
        <v>15994</v>
      </c>
      <c r="E45" s="129">
        <v>14292.1</v>
      </c>
      <c r="F45" s="87">
        <f>(E45/C45)*100</f>
        <v>89.35913467550331</v>
      </c>
      <c r="G45" s="129">
        <v>14292.1</v>
      </c>
      <c r="H45" s="69">
        <f>(G45/D45)*100</f>
        <v>89.35913467550331</v>
      </c>
      <c r="I45" s="15">
        <v>15994</v>
      </c>
      <c r="J45" s="129">
        <v>14292.1</v>
      </c>
      <c r="K45" s="87">
        <f>(J45/I45)*100</f>
        <v>89.35913467550331</v>
      </c>
      <c r="L45" s="46">
        <v>0</v>
      </c>
      <c r="M45" s="4"/>
    </row>
    <row r="46" spans="1:13" ht="12.75">
      <c r="A46" s="12"/>
      <c r="B46" s="13"/>
      <c r="C46" s="15"/>
      <c r="D46" s="15"/>
      <c r="E46" s="129"/>
      <c r="F46" s="69"/>
      <c r="G46" s="129"/>
      <c r="H46" s="69"/>
      <c r="I46" s="15"/>
      <c r="J46" s="129"/>
      <c r="K46" s="78"/>
      <c r="L46" s="46"/>
      <c r="M46" s="4"/>
    </row>
    <row r="47" spans="1:13" ht="12.75">
      <c r="A47" s="28"/>
      <c r="B47" s="29"/>
      <c r="C47" s="30"/>
      <c r="D47" s="30"/>
      <c r="E47" s="30"/>
      <c r="F47" s="71"/>
      <c r="G47" s="30"/>
      <c r="H47" s="71"/>
      <c r="I47" s="30"/>
      <c r="J47" s="30"/>
      <c r="K47" s="71"/>
      <c r="L47" s="30"/>
      <c r="M47" s="4"/>
    </row>
    <row r="48" spans="1:13" ht="12.75">
      <c r="A48" s="8"/>
      <c r="B48" s="26"/>
      <c r="C48" s="27"/>
      <c r="D48" s="27"/>
      <c r="E48" s="27"/>
      <c r="F48" s="72"/>
      <c r="G48" s="27"/>
      <c r="H48" s="72"/>
      <c r="I48" s="27"/>
      <c r="J48" s="27"/>
      <c r="K48" s="72"/>
      <c r="L48" s="27"/>
      <c r="M48" s="4"/>
    </row>
    <row r="49" spans="6:11" ht="13.5" thickBot="1">
      <c r="F49" s="81"/>
      <c r="H49" s="81"/>
      <c r="K49" s="81"/>
    </row>
    <row r="50" spans="1:11" ht="21.75" customHeight="1" thickBot="1" thickTop="1">
      <c r="A50" s="106"/>
      <c r="B50" s="107"/>
      <c r="C50" s="168" t="s">
        <v>41</v>
      </c>
      <c r="D50" s="146"/>
      <c r="E50" s="146"/>
      <c r="F50" s="169"/>
      <c r="G50" s="104"/>
      <c r="H50" s="103"/>
      <c r="I50" s="170" t="s">
        <v>32</v>
      </c>
      <c r="J50" s="170"/>
      <c r="K50" s="171"/>
    </row>
    <row r="51" spans="1:11" ht="42" customHeight="1" thickBot="1">
      <c r="A51" s="96" t="s">
        <v>1</v>
      </c>
      <c r="B51" s="52" t="s">
        <v>2</v>
      </c>
      <c r="C51" s="164" t="s">
        <v>56</v>
      </c>
      <c r="D51" s="165"/>
      <c r="E51" s="96" t="s">
        <v>62</v>
      </c>
      <c r="F51" s="96" t="s">
        <v>39</v>
      </c>
      <c r="G51" s="179" t="s">
        <v>56</v>
      </c>
      <c r="H51" s="180"/>
      <c r="I51" s="181"/>
      <c r="J51" s="2" t="s">
        <v>63</v>
      </c>
      <c r="K51" s="2" t="s">
        <v>39</v>
      </c>
    </row>
    <row r="52" spans="1:11" ht="13.5" thickBot="1">
      <c r="A52" s="102">
        <v>1</v>
      </c>
      <c r="B52" s="102">
        <v>2</v>
      </c>
      <c r="C52" s="166">
        <v>3</v>
      </c>
      <c r="D52" s="167"/>
      <c r="E52" s="102">
        <v>4</v>
      </c>
      <c r="F52" s="102">
        <v>5</v>
      </c>
      <c r="G52" s="166">
        <v>6</v>
      </c>
      <c r="H52" s="186"/>
      <c r="I52" s="167"/>
      <c r="J52" s="102">
        <v>7</v>
      </c>
      <c r="K52" s="102">
        <v>8</v>
      </c>
    </row>
    <row r="53" spans="1:11" ht="12.75">
      <c r="A53" s="16"/>
      <c r="B53" s="16"/>
      <c r="C53" s="137"/>
      <c r="D53" s="138"/>
      <c r="E53" s="16"/>
      <c r="F53" s="73"/>
      <c r="G53" s="183"/>
      <c r="H53" s="184"/>
      <c r="I53" s="185"/>
      <c r="J53" s="16"/>
      <c r="K53" s="73"/>
    </row>
    <row r="54" spans="1:11" ht="40.5" customHeight="1" thickBot="1">
      <c r="A54" s="53"/>
      <c r="B54" s="113" t="s">
        <v>46</v>
      </c>
      <c r="C54" s="139">
        <f>SUM(C56,C60,C64,C75,C78,C81,C84)</f>
        <v>7349118</v>
      </c>
      <c r="D54" s="140"/>
      <c r="E54" s="114">
        <f>SUM(E56,E60,E64,E75,E78,E81,E84)</f>
        <v>7185324.91</v>
      </c>
      <c r="F54" s="93">
        <f>(E54/C54)*100</f>
        <v>97.77125513565029</v>
      </c>
      <c r="G54" s="139">
        <f>SUM(G56,G60,G64,G75,G78,G81,G84)</f>
        <v>7380114</v>
      </c>
      <c r="H54" s="182"/>
      <c r="I54" s="140"/>
      <c r="J54" s="114">
        <f>SUM(J56,J60,J64,J75,J78,J81,J84)</f>
        <v>7037098.48</v>
      </c>
      <c r="K54" s="74">
        <f>(J54/G54)*100</f>
        <v>95.35216502075714</v>
      </c>
    </row>
    <row r="55" spans="1:11" ht="13.5" thickTop="1">
      <c r="A55" s="59"/>
      <c r="B55" s="59"/>
      <c r="C55" s="141"/>
      <c r="D55" s="142"/>
      <c r="E55" s="115"/>
      <c r="F55" s="82"/>
      <c r="G55" s="141"/>
      <c r="H55" s="187"/>
      <c r="I55" s="142"/>
      <c r="J55" s="115"/>
      <c r="K55" s="82"/>
    </row>
    <row r="56" spans="1:11" ht="12.75">
      <c r="A56" s="58">
        <v>700</v>
      </c>
      <c r="B56" s="58" t="s">
        <v>20</v>
      </c>
      <c r="C56" s="143">
        <f>SUM(C57:D58)</f>
        <v>6497800</v>
      </c>
      <c r="D56" s="144"/>
      <c r="E56" s="116">
        <f>SUM(E57:E58)</f>
        <v>6373663.24</v>
      </c>
      <c r="F56" s="93">
        <f>(E56/C56)*100</f>
        <v>98.08955708085814</v>
      </c>
      <c r="G56" s="143">
        <f>SUM(G57:I58)</f>
        <v>6497800</v>
      </c>
      <c r="H56" s="188"/>
      <c r="I56" s="144"/>
      <c r="J56" s="116">
        <f>SUM(J57:J58)</f>
        <v>6328181.28</v>
      </c>
      <c r="K56" s="93">
        <f>(J56/G56)*100</f>
        <v>97.38959770999416</v>
      </c>
    </row>
    <row r="57" spans="1:11" ht="24" customHeight="1">
      <c r="A57" s="125"/>
      <c r="B57" s="126" t="s">
        <v>50</v>
      </c>
      <c r="C57" s="150">
        <v>6472800</v>
      </c>
      <c r="D57" s="152"/>
      <c r="E57" s="120">
        <v>6373663.24</v>
      </c>
      <c r="F57" s="127">
        <f>(E57/C57)*100</f>
        <v>98.46840996168584</v>
      </c>
      <c r="G57" s="150">
        <v>6472800</v>
      </c>
      <c r="H57" s="151"/>
      <c r="I57" s="152"/>
      <c r="J57" s="120">
        <v>6328181.28</v>
      </c>
      <c r="K57" s="93"/>
    </row>
    <row r="58" spans="1:11" ht="26.25" customHeight="1">
      <c r="A58" s="55"/>
      <c r="B58" s="56" t="s">
        <v>34</v>
      </c>
      <c r="C58" s="150">
        <v>25000</v>
      </c>
      <c r="D58" s="152"/>
      <c r="E58" s="117">
        <v>0</v>
      </c>
      <c r="F58" s="90">
        <f>(E58/C58)*100</f>
        <v>0</v>
      </c>
      <c r="G58" s="150">
        <v>25000</v>
      </c>
      <c r="H58" s="151"/>
      <c r="I58" s="152"/>
      <c r="J58" s="117">
        <v>0</v>
      </c>
      <c r="K58" s="101">
        <f>(J58/G58)*100</f>
        <v>0</v>
      </c>
    </row>
    <row r="59" spans="1:11" ht="12.75">
      <c r="A59" s="17"/>
      <c r="B59" s="17"/>
      <c r="C59" s="153"/>
      <c r="D59" s="154"/>
      <c r="E59" s="118"/>
      <c r="F59" s="77"/>
      <c r="G59" s="153"/>
      <c r="H59" s="189"/>
      <c r="I59" s="154"/>
      <c r="J59" s="118"/>
      <c r="K59" s="77"/>
    </row>
    <row r="60" spans="1:11" ht="12.75">
      <c r="A60" s="58">
        <v>750</v>
      </c>
      <c r="B60" s="58" t="s">
        <v>33</v>
      </c>
      <c r="C60" s="143">
        <f>SUM(C61:C62)</f>
        <v>25850</v>
      </c>
      <c r="D60" s="144"/>
      <c r="E60" s="116">
        <f>SUM(E61:E62)</f>
        <v>1910</v>
      </c>
      <c r="F60" s="93">
        <f>(E60/C60)*100</f>
        <v>7.388781431334623</v>
      </c>
      <c r="G60" s="143">
        <f>SUM(G61:G62)</f>
        <v>25850</v>
      </c>
      <c r="H60" s="188"/>
      <c r="I60" s="144"/>
      <c r="J60" s="116">
        <f>SUM(J61:J62)</f>
        <v>3801.68</v>
      </c>
      <c r="K60" s="93">
        <f>(J60/G60)*100</f>
        <v>14.70669245647969</v>
      </c>
    </row>
    <row r="61" spans="1:11" ht="22.5" customHeight="1">
      <c r="A61" s="54"/>
      <c r="B61" s="54" t="s">
        <v>35</v>
      </c>
      <c r="C61" s="155">
        <v>25000</v>
      </c>
      <c r="D61" s="156"/>
      <c r="E61" s="119">
        <v>1060</v>
      </c>
      <c r="F61" s="91">
        <f>(E61/C61)*100</f>
        <v>4.24</v>
      </c>
      <c r="G61" s="155">
        <v>25000</v>
      </c>
      <c r="H61" s="190"/>
      <c r="I61" s="156"/>
      <c r="J61" s="119">
        <v>2951.68</v>
      </c>
      <c r="K61" s="98">
        <f>(J61/G61)*100</f>
        <v>11.80672</v>
      </c>
    </row>
    <row r="62" spans="1:11" ht="24" customHeight="1">
      <c r="A62" s="55"/>
      <c r="B62" s="55" t="s">
        <v>34</v>
      </c>
      <c r="C62" s="148">
        <v>850</v>
      </c>
      <c r="D62" s="149"/>
      <c r="E62" s="120">
        <v>850</v>
      </c>
      <c r="F62" s="94">
        <f>(E62/C62)*100</f>
        <v>100</v>
      </c>
      <c r="G62" s="148">
        <v>850</v>
      </c>
      <c r="H62" s="191"/>
      <c r="I62" s="149"/>
      <c r="J62" s="120">
        <v>850</v>
      </c>
      <c r="K62" s="97">
        <f>(J62/G62)*100</f>
        <v>100</v>
      </c>
    </row>
    <row r="63" spans="1:11" ht="12.75">
      <c r="A63" s="17"/>
      <c r="B63" s="17"/>
      <c r="C63" s="153"/>
      <c r="D63" s="154"/>
      <c r="E63" s="118"/>
      <c r="F63" s="77"/>
      <c r="G63" s="153"/>
      <c r="H63" s="189"/>
      <c r="I63" s="154"/>
      <c r="J63" s="118"/>
      <c r="K63" s="77"/>
    </row>
    <row r="64" spans="1:11" ht="12.75">
      <c r="A64" s="49">
        <v>801</v>
      </c>
      <c r="B64" s="49" t="s">
        <v>4</v>
      </c>
      <c r="C64" s="161">
        <f>SUM(C65:C73)</f>
        <v>222093</v>
      </c>
      <c r="D64" s="172"/>
      <c r="E64" s="121">
        <f>SUM(E65:E73)</f>
        <v>222031.07999999996</v>
      </c>
      <c r="F64" s="93">
        <f aca="true" t="shared" si="3" ref="F64:F73">(E64/C64)*100</f>
        <v>99.9721197876565</v>
      </c>
      <c r="G64" s="161">
        <f>SUM(G65:G73)</f>
        <v>253089</v>
      </c>
      <c r="H64" s="162"/>
      <c r="I64" s="163"/>
      <c r="J64" s="121">
        <f>SUM(J65:J73)</f>
        <v>154812.37000000002</v>
      </c>
      <c r="K64" s="93">
        <f aca="true" t="shared" si="4" ref="K64:K73">(J64/G64)*100</f>
        <v>61.16914208045392</v>
      </c>
    </row>
    <row r="65" spans="1:11" ht="18" customHeight="1">
      <c r="A65" s="17"/>
      <c r="B65" s="17" t="s">
        <v>23</v>
      </c>
      <c r="C65" s="153">
        <v>38642</v>
      </c>
      <c r="D65" s="154"/>
      <c r="E65" s="118">
        <v>38640.14</v>
      </c>
      <c r="F65" s="76">
        <f t="shared" si="3"/>
        <v>99.99518658454531</v>
      </c>
      <c r="G65" s="153">
        <v>34989</v>
      </c>
      <c r="H65" s="189"/>
      <c r="I65" s="154"/>
      <c r="J65" s="118">
        <v>34986.87</v>
      </c>
      <c r="K65" s="98">
        <f t="shared" si="4"/>
        <v>99.99391237245993</v>
      </c>
    </row>
    <row r="66" spans="1:11" ht="18" customHeight="1">
      <c r="A66" s="17"/>
      <c r="B66" s="17" t="s">
        <v>24</v>
      </c>
      <c r="C66" s="173">
        <v>17926</v>
      </c>
      <c r="D66" s="174"/>
      <c r="E66" s="118">
        <v>17923.89</v>
      </c>
      <c r="F66" s="77">
        <f t="shared" si="3"/>
        <v>99.98822938748187</v>
      </c>
      <c r="G66" s="173">
        <v>11250</v>
      </c>
      <c r="H66" s="192"/>
      <c r="I66" s="174"/>
      <c r="J66" s="118">
        <v>11248.02</v>
      </c>
      <c r="K66" s="99">
        <f t="shared" si="4"/>
        <v>99.9824</v>
      </c>
    </row>
    <row r="67" spans="1:11" ht="18" customHeight="1">
      <c r="A67" s="17"/>
      <c r="B67" s="17" t="s">
        <v>25</v>
      </c>
      <c r="C67" s="173">
        <v>26466</v>
      </c>
      <c r="D67" s="174"/>
      <c r="E67" s="118">
        <v>26465.7</v>
      </c>
      <c r="F67" s="77">
        <f t="shared" si="3"/>
        <v>99.99886647018816</v>
      </c>
      <c r="G67" s="173">
        <v>27275</v>
      </c>
      <c r="H67" s="192"/>
      <c r="I67" s="174"/>
      <c r="J67" s="118">
        <v>12031.75</v>
      </c>
      <c r="K67" s="99">
        <f t="shared" si="4"/>
        <v>44.112740604949586</v>
      </c>
    </row>
    <row r="68" spans="1:11" ht="18" customHeight="1">
      <c r="A68" s="17"/>
      <c r="B68" s="17" t="s">
        <v>51</v>
      </c>
      <c r="C68" s="173">
        <v>38641</v>
      </c>
      <c r="D68" s="174"/>
      <c r="E68" s="118">
        <v>38640.44</v>
      </c>
      <c r="F68" s="77">
        <f t="shared" si="3"/>
        <v>99.99855076214385</v>
      </c>
      <c r="G68" s="173">
        <v>70743</v>
      </c>
      <c r="H68" s="192"/>
      <c r="I68" s="174"/>
      <c r="J68" s="118">
        <v>21093.88</v>
      </c>
      <c r="K68" s="99">
        <f t="shared" si="4"/>
        <v>29.817621531458943</v>
      </c>
    </row>
    <row r="69" spans="1:11" ht="17.25" customHeight="1">
      <c r="A69" s="17"/>
      <c r="B69" s="17" t="s">
        <v>54</v>
      </c>
      <c r="C69" s="173">
        <v>2977</v>
      </c>
      <c r="D69" s="174"/>
      <c r="E69" s="118">
        <v>2976</v>
      </c>
      <c r="F69" s="77">
        <f t="shared" si="3"/>
        <v>99.96640913671482</v>
      </c>
      <c r="G69" s="173">
        <v>372</v>
      </c>
      <c r="H69" s="192"/>
      <c r="I69" s="174"/>
      <c r="J69" s="118">
        <v>371.8</v>
      </c>
      <c r="K69" s="99">
        <f t="shared" si="4"/>
        <v>99.94623655913979</v>
      </c>
    </row>
    <row r="70" spans="1:11" ht="17.25" customHeight="1">
      <c r="A70" s="17"/>
      <c r="B70" s="17" t="s">
        <v>26</v>
      </c>
      <c r="C70" s="173">
        <v>22532</v>
      </c>
      <c r="D70" s="174"/>
      <c r="E70" s="136">
        <v>22479.29</v>
      </c>
      <c r="F70" s="77">
        <f t="shared" si="3"/>
        <v>99.76606603941062</v>
      </c>
      <c r="G70" s="173">
        <v>22680</v>
      </c>
      <c r="H70" s="192"/>
      <c r="I70" s="174"/>
      <c r="J70" s="118">
        <v>22543.81</v>
      </c>
      <c r="K70" s="99">
        <f t="shared" si="4"/>
        <v>99.39951499118166</v>
      </c>
    </row>
    <row r="71" spans="1:11" ht="18.75" customHeight="1">
      <c r="A71" s="17"/>
      <c r="B71" s="17" t="s">
        <v>27</v>
      </c>
      <c r="C71" s="173">
        <v>48530</v>
      </c>
      <c r="D71" s="174"/>
      <c r="E71" s="136">
        <v>48529.39</v>
      </c>
      <c r="F71" s="77">
        <f t="shared" si="3"/>
        <v>99.99874304553884</v>
      </c>
      <c r="G71" s="173">
        <v>70152</v>
      </c>
      <c r="H71" s="192"/>
      <c r="I71" s="174"/>
      <c r="J71" s="118">
        <v>38692.98</v>
      </c>
      <c r="K71" s="99">
        <f t="shared" si="4"/>
        <v>55.15591857680465</v>
      </c>
    </row>
    <row r="72" spans="1:11" ht="16.5" customHeight="1">
      <c r="A72" s="17"/>
      <c r="B72" s="17" t="s">
        <v>53</v>
      </c>
      <c r="C72" s="173">
        <v>3244</v>
      </c>
      <c r="D72" s="174"/>
      <c r="E72" s="136">
        <v>3243.33</v>
      </c>
      <c r="F72" s="77">
        <f t="shared" si="3"/>
        <v>99.97934648581997</v>
      </c>
      <c r="G72" s="173">
        <v>4649</v>
      </c>
      <c r="H72" s="192"/>
      <c r="I72" s="174"/>
      <c r="J72" s="118">
        <v>2865.84</v>
      </c>
      <c r="K72" s="99">
        <f t="shared" si="4"/>
        <v>61.64422456442246</v>
      </c>
    </row>
    <row r="73" spans="1:11" ht="20.25" customHeight="1">
      <c r="A73" s="55"/>
      <c r="B73" s="55" t="s">
        <v>52</v>
      </c>
      <c r="C73" s="177">
        <v>23135</v>
      </c>
      <c r="D73" s="178"/>
      <c r="E73" s="120">
        <v>23132.9</v>
      </c>
      <c r="F73" s="78">
        <f t="shared" si="3"/>
        <v>99.9909228441755</v>
      </c>
      <c r="G73" s="177">
        <v>10979</v>
      </c>
      <c r="H73" s="194"/>
      <c r="I73" s="178"/>
      <c r="J73" s="122">
        <v>10977.42</v>
      </c>
      <c r="K73" s="97">
        <f t="shared" si="4"/>
        <v>99.98560888969851</v>
      </c>
    </row>
    <row r="74" spans="1:11" ht="12.75">
      <c r="A74" s="17"/>
      <c r="B74" s="17"/>
      <c r="C74" s="173"/>
      <c r="D74" s="174"/>
      <c r="E74" s="118"/>
      <c r="F74" s="77"/>
      <c r="G74" s="173"/>
      <c r="H74" s="192"/>
      <c r="I74" s="174"/>
      <c r="J74" s="118"/>
      <c r="K74" s="77"/>
    </row>
    <row r="75" spans="1:11" ht="12.75">
      <c r="A75" s="49">
        <v>852</v>
      </c>
      <c r="B75" s="49" t="s">
        <v>28</v>
      </c>
      <c r="C75" s="161">
        <f>SUM(C76)</f>
        <v>320093</v>
      </c>
      <c r="D75" s="163"/>
      <c r="E75" s="121">
        <f>SUM(E76)</f>
        <v>315035.35</v>
      </c>
      <c r="F75" s="93">
        <f>(E75/C75)*100</f>
        <v>98.41994357889737</v>
      </c>
      <c r="G75" s="161">
        <f>SUM(G76)</f>
        <v>320093</v>
      </c>
      <c r="H75" s="162"/>
      <c r="I75" s="163"/>
      <c r="J75" s="121">
        <f>SUM(J76)</f>
        <v>312685.61</v>
      </c>
      <c r="K75" s="93">
        <f>(J75/G75)*100</f>
        <v>97.68586317101592</v>
      </c>
    </row>
    <row r="76" spans="1:11" ht="24" customHeight="1">
      <c r="A76" s="56"/>
      <c r="B76" s="56" t="s">
        <v>29</v>
      </c>
      <c r="C76" s="175">
        <v>320093</v>
      </c>
      <c r="D76" s="176"/>
      <c r="E76" s="123">
        <v>315035.35</v>
      </c>
      <c r="F76" s="80">
        <f>(E76/C76)*100</f>
        <v>98.41994357889737</v>
      </c>
      <c r="G76" s="175">
        <v>320093</v>
      </c>
      <c r="H76" s="193"/>
      <c r="I76" s="176"/>
      <c r="J76" s="123">
        <v>312685.61</v>
      </c>
      <c r="K76" s="101">
        <f>(J76/G76)*100</f>
        <v>97.68586317101592</v>
      </c>
    </row>
    <row r="77" spans="1:11" ht="12.75">
      <c r="A77" s="17"/>
      <c r="B77" s="17"/>
      <c r="C77" s="153"/>
      <c r="D77" s="154"/>
      <c r="E77" s="118"/>
      <c r="F77" s="77"/>
      <c r="G77" s="153"/>
      <c r="H77" s="189"/>
      <c r="I77" s="154"/>
      <c r="J77" s="118"/>
      <c r="K77" s="77"/>
    </row>
    <row r="78" spans="1:11" ht="25.5">
      <c r="A78" s="49">
        <v>853</v>
      </c>
      <c r="B78" s="57" t="s">
        <v>30</v>
      </c>
      <c r="C78" s="161">
        <f>SUM(C79)</f>
        <v>186340</v>
      </c>
      <c r="D78" s="163"/>
      <c r="E78" s="121">
        <f>SUM(E79)</f>
        <v>173435.13</v>
      </c>
      <c r="F78" s="93">
        <f>(E78/C78)*100</f>
        <v>93.0745572609209</v>
      </c>
      <c r="G78" s="161">
        <f>SUM(G79)</f>
        <v>186340</v>
      </c>
      <c r="H78" s="162"/>
      <c r="I78" s="163"/>
      <c r="J78" s="121">
        <f>SUM(J79)</f>
        <v>169896.3</v>
      </c>
      <c r="K78" s="93">
        <f>(J78/G78)*100</f>
        <v>91.17543200601051</v>
      </c>
    </row>
    <row r="79" spans="1:11" ht="25.5" customHeight="1">
      <c r="A79" s="56"/>
      <c r="B79" s="56" t="s">
        <v>31</v>
      </c>
      <c r="C79" s="175">
        <v>186340</v>
      </c>
      <c r="D79" s="176"/>
      <c r="E79" s="123">
        <v>173435.13</v>
      </c>
      <c r="F79" s="80">
        <f>(E79/C79)*100</f>
        <v>93.0745572609209</v>
      </c>
      <c r="G79" s="175">
        <v>186340</v>
      </c>
      <c r="H79" s="193"/>
      <c r="I79" s="176"/>
      <c r="J79" s="123">
        <v>169896.3</v>
      </c>
      <c r="K79" s="101">
        <f>(J79/G79)*100</f>
        <v>91.17543200601051</v>
      </c>
    </row>
    <row r="80" spans="1:11" ht="12.75">
      <c r="A80" s="17"/>
      <c r="B80" s="17"/>
      <c r="C80" s="153"/>
      <c r="D80" s="154"/>
      <c r="E80" s="118"/>
      <c r="F80" s="77"/>
      <c r="G80" s="153"/>
      <c r="H80" s="189"/>
      <c r="I80" s="154"/>
      <c r="J80" s="118"/>
      <c r="K80" s="77"/>
    </row>
    <row r="81" spans="1:11" ht="25.5">
      <c r="A81" s="58">
        <v>900</v>
      </c>
      <c r="B81" s="60" t="s">
        <v>36</v>
      </c>
      <c r="C81" s="143">
        <f>SUM(C82)</f>
        <v>272</v>
      </c>
      <c r="D81" s="144"/>
      <c r="E81" s="116">
        <f>SUM(E82)</f>
        <v>0</v>
      </c>
      <c r="F81" s="93">
        <f>(E81/C81)*100</f>
        <v>0</v>
      </c>
      <c r="G81" s="161">
        <f>SUM(G82)</f>
        <v>272</v>
      </c>
      <c r="H81" s="162"/>
      <c r="I81" s="163"/>
      <c r="J81" s="116">
        <f>SUM(J82)</f>
        <v>0</v>
      </c>
      <c r="K81" s="93">
        <f>(J81/G81)*100</f>
        <v>0</v>
      </c>
    </row>
    <row r="82" spans="1:11" ht="25.5">
      <c r="A82" s="56"/>
      <c r="B82" s="61" t="s">
        <v>37</v>
      </c>
      <c r="C82" s="150">
        <v>272</v>
      </c>
      <c r="D82" s="152"/>
      <c r="E82" s="120">
        <v>0</v>
      </c>
      <c r="F82" s="90">
        <f>(E82/C82)*100</f>
        <v>0</v>
      </c>
      <c r="G82" s="150">
        <v>272</v>
      </c>
      <c r="H82" s="151"/>
      <c r="I82" s="152"/>
      <c r="J82" s="120">
        <v>0</v>
      </c>
      <c r="K82" s="105">
        <f>(J82/G82)*100</f>
        <v>0</v>
      </c>
    </row>
    <row r="83" spans="1:11" ht="12.75">
      <c r="A83" s="54"/>
      <c r="B83" s="54"/>
      <c r="C83" s="157"/>
      <c r="D83" s="158"/>
      <c r="E83" s="54"/>
      <c r="F83" s="54"/>
      <c r="G83" s="157"/>
      <c r="H83" s="160"/>
      <c r="I83" s="158"/>
      <c r="J83" s="54"/>
      <c r="K83" s="54"/>
    </row>
    <row r="84" spans="1:11" ht="21" customHeight="1">
      <c r="A84" s="58">
        <v>926</v>
      </c>
      <c r="B84" s="58" t="s">
        <v>15</v>
      </c>
      <c r="C84" s="143">
        <f>SUM(C85:C86)</f>
        <v>96670</v>
      </c>
      <c r="D84" s="144"/>
      <c r="E84" s="116">
        <f>SUM(E85:E86)</f>
        <v>99250.11</v>
      </c>
      <c r="F84" s="93">
        <f>(E84/C84)*100</f>
        <v>102.66898727630083</v>
      </c>
      <c r="G84" s="161">
        <f>SUM(G85:I86)</f>
        <v>96670</v>
      </c>
      <c r="H84" s="162"/>
      <c r="I84" s="163"/>
      <c r="J84" s="116">
        <f>SUM(J85:J86)</f>
        <v>67721.24</v>
      </c>
      <c r="K84" s="93">
        <f>(J84/G84)*100</f>
        <v>70.05403951587877</v>
      </c>
    </row>
    <row r="85" spans="1:11" ht="38.25">
      <c r="A85" s="54"/>
      <c r="B85" s="124" t="s">
        <v>48</v>
      </c>
      <c r="C85" s="150">
        <v>63400</v>
      </c>
      <c r="D85" s="159"/>
      <c r="E85" s="120">
        <v>63515.4</v>
      </c>
      <c r="F85" s="94">
        <f>(E85/C85)*100</f>
        <v>100.1820189274448</v>
      </c>
      <c r="G85" s="150">
        <v>63400</v>
      </c>
      <c r="H85" s="151"/>
      <c r="I85" s="152"/>
      <c r="J85" s="120">
        <v>41606.61</v>
      </c>
      <c r="K85" s="105">
        <f>(J85/G85)*100</f>
        <v>65.62556782334384</v>
      </c>
    </row>
    <row r="86" spans="1:11" ht="38.25">
      <c r="A86" s="55"/>
      <c r="B86" s="61" t="s">
        <v>49</v>
      </c>
      <c r="C86" s="148">
        <v>33270</v>
      </c>
      <c r="D86" s="149"/>
      <c r="E86" s="120">
        <v>35734.71</v>
      </c>
      <c r="F86" s="94">
        <f>(E86/C86)*100</f>
        <v>107.40820559062219</v>
      </c>
      <c r="G86" s="150">
        <v>33270</v>
      </c>
      <c r="H86" s="151"/>
      <c r="I86" s="152"/>
      <c r="J86" s="120">
        <v>26114.63</v>
      </c>
      <c r="K86" s="105">
        <f>(J86/G86)*100</f>
        <v>78.49302675082657</v>
      </c>
    </row>
  </sheetData>
  <mergeCells count="78">
    <mergeCell ref="G73:I73"/>
    <mergeCell ref="G81:I81"/>
    <mergeCell ref="G74:I74"/>
    <mergeCell ref="G75:I75"/>
    <mergeCell ref="G76:I76"/>
    <mergeCell ref="G77:I77"/>
    <mergeCell ref="G82:I82"/>
    <mergeCell ref="G78:I78"/>
    <mergeCell ref="G79:I79"/>
    <mergeCell ref="G80:I80"/>
    <mergeCell ref="G69:I69"/>
    <mergeCell ref="G70:I70"/>
    <mergeCell ref="G71:I71"/>
    <mergeCell ref="G72:I72"/>
    <mergeCell ref="G65:I65"/>
    <mergeCell ref="G66:I66"/>
    <mergeCell ref="G67:I67"/>
    <mergeCell ref="G68:I68"/>
    <mergeCell ref="G61:I61"/>
    <mergeCell ref="G62:I62"/>
    <mergeCell ref="G63:I63"/>
    <mergeCell ref="G64:I64"/>
    <mergeCell ref="C82:D82"/>
    <mergeCell ref="G51:I51"/>
    <mergeCell ref="G54:I54"/>
    <mergeCell ref="G53:I53"/>
    <mergeCell ref="G52:I52"/>
    <mergeCell ref="G55:I55"/>
    <mergeCell ref="G56:I56"/>
    <mergeCell ref="G58:I58"/>
    <mergeCell ref="G59:I59"/>
    <mergeCell ref="G60:I60"/>
    <mergeCell ref="C81:D81"/>
    <mergeCell ref="C77:D77"/>
    <mergeCell ref="C78:D78"/>
    <mergeCell ref="C79:D79"/>
    <mergeCell ref="C80:D80"/>
    <mergeCell ref="C72:D72"/>
    <mergeCell ref="C74:D74"/>
    <mergeCell ref="C75:D75"/>
    <mergeCell ref="C76:D76"/>
    <mergeCell ref="C73:D73"/>
    <mergeCell ref="C68:D68"/>
    <mergeCell ref="C69:D69"/>
    <mergeCell ref="C70:D70"/>
    <mergeCell ref="C71:D71"/>
    <mergeCell ref="C64:D64"/>
    <mergeCell ref="C65:D65"/>
    <mergeCell ref="C66:D66"/>
    <mergeCell ref="C67:D67"/>
    <mergeCell ref="C51:D51"/>
    <mergeCell ref="C52:D52"/>
    <mergeCell ref="C50:F50"/>
    <mergeCell ref="I50:K50"/>
    <mergeCell ref="C83:D83"/>
    <mergeCell ref="C84:D84"/>
    <mergeCell ref="C85:D85"/>
    <mergeCell ref="G83:I83"/>
    <mergeCell ref="G84:I84"/>
    <mergeCell ref="G85:I85"/>
    <mergeCell ref="C86:D86"/>
    <mergeCell ref="G86:I86"/>
    <mergeCell ref="C57:D57"/>
    <mergeCell ref="G57:I57"/>
    <mergeCell ref="C58:D58"/>
    <mergeCell ref="C59:D59"/>
    <mergeCell ref="C60:D60"/>
    <mergeCell ref="C61:D61"/>
    <mergeCell ref="C62:D62"/>
    <mergeCell ref="C63:D63"/>
    <mergeCell ref="C7:H7"/>
    <mergeCell ref="I7:K7"/>
    <mergeCell ref="C38:H38"/>
    <mergeCell ref="I38:K38"/>
    <mergeCell ref="C53:D53"/>
    <mergeCell ref="C54:D54"/>
    <mergeCell ref="C55:D55"/>
    <mergeCell ref="C56:D56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2006-08-30T11:35:54Z</cp:lastPrinted>
  <dcterms:created xsi:type="dcterms:W3CDTF">2000-11-10T11:40:53Z</dcterms:created>
  <dcterms:modified xsi:type="dcterms:W3CDTF">2007-03-19T11:44:32Z</dcterms:modified>
  <cp:category/>
  <cp:version/>
  <cp:contentType/>
  <cp:contentStatus/>
</cp:coreProperties>
</file>