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Inwestycyjny'!$A$1:$U$82</definedName>
  </definedNames>
  <calcPr fullCalcOnLoad="1"/>
</workbook>
</file>

<file path=xl/sharedStrings.xml><?xml version="1.0" encoding="utf-8"?>
<sst xmlns="http://schemas.openxmlformats.org/spreadsheetml/2006/main" count="207" uniqueCount="119">
  <si>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</si>
  <si>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</si>
  <si>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</si>
  <si>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</si>
  <si>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</si>
  <si>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</si>
  <si>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</si>
  <si>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</si>
  <si>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</si>
  <si>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</si>
  <si>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</si>
  <si>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Modernizacja miejskiego oświetlenia ulicznego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</si>
  <si>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</si>
  <si>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</si>
  <si>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</si>
  <si>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</si>
  <si>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</si>
  <si>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</si>
  <si>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</si>
  <si>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</si>
  <si>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</si>
  <si>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</si>
  <si>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</si>
  <si>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VIII</t>
  </si>
  <si>
    <t>Wdrożenie informatycznego systemu zarządzania oświatą</t>
  </si>
  <si>
    <t>IX</t>
  </si>
  <si>
    <t>Obsługa administracyjna mieszkańców miasta Brzeg</t>
  </si>
  <si>
    <t>Komputeryzacja Urzędu Miejskiego</t>
  </si>
  <si>
    <t>Fundusz Spójności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</si>
  <si>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</si>
  <si>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</si>
  <si>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</si>
  <si>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</si>
  <si>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</si>
  <si>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</si>
  <si>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</si>
  <si>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</si>
  <si>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</si>
  <si>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</si>
  <si>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</si>
  <si>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</si>
  <si>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</si>
  <si>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</si>
  <si>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</si>
  <si>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</si>
  <si>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</si>
  <si>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</si>
  <si>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</si>
  <si>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</si>
  <si>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</si>
  <si>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</si>
  <si>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</si>
  <si>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</si>
  <si>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</si>
  <si>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</si>
  <si>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</si>
  <si>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</si>
  <si>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</si>
  <si>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</si>
  <si>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</si>
  <si>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II</t>
  </si>
  <si>
    <t>Uzbrojenie terenów pod budownictwo mieszkaniowe</t>
  </si>
  <si>
    <t>8.</t>
  </si>
  <si>
    <t>Budowa szaletu miejskiego przy ul. Wojska Polskiego 2-4</t>
  </si>
  <si>
    <t>9.</t>
  </si>
  <si>
    <t>10.</t>
  </si>
  <si>
    <t>11.</t>
  </si>
  <si>
    <t>Modernizacja hali sportowej przy ul. Oławskiej w Brzegu</t>
  </si>
  <si>
    <t>12.</t>
  </si>
  <si>
    <t>1. Regionalny Program Operacyjny Województwa Opolskiego na lata 2007-2013  Piorytet 3.Transport</t>
  </si>
  <si>
    <t>Przebudowa  obiektu stadionu miejskiego przy ul.Sportowej 1 w Brzegu</t>
  </si>
  <si>
    <t>Budowa ulicy Piwowarskiej w Brzegu *1</t>
  </si>
  <si>
    <t>Przebudowa dróg gminnych w obrębie osiedla mieszkaniowego Westerplatte w Brzegu* 1</t>
  </si>
  <si>
    <t>Remont chodników wokół kompleksu "Czerwone koszary"  *  JAR</t>
  </si>
  <si>
    <t>Budowa ulicy Głowackiego  w Brzegu</t>
  </si>
  <si>
    <t>Przebudowa nawierzchni jezdni i chodników ul. Dzierżonia w Brzegu * 1</t>
  </si>
  <si>
    <t>Przebudowa nawierzchni Placu Polonii Amerykańskiej, Placu Niepodległości i rejonu Placu Kościelnego w Brzegu *2</t>
  </si>
  <si>
    <t>Budowa łącznika ulic Łokietka-Trzech Kotwicw Brzegu * 1</t>
  </si>
  <si>
    <t>Rewitalizacja Parku Wolności w Brzegu* 2</t>
  </si>
  <si>
    <t>Rewitalizacja Parku Centralnego w Brzegu * 2</t>
  </si>
  <si>
    <t xml:space="preserve">Termomodernizacja budynków mieszkalnych </t>
  </si>
  <si>
    <t>Remont i przebudowa budynku Dziennego Domu Pomocy Społecznej w Brzegu * 2</t>
  </si>
  <si>
    <t>Rewitalizacja Ratusza Miejskiego w Brzegu  * 2</t>
  </si>
  <si>
    <t>Budowa turystycznej przystani wodnej na rzece Odrze wraz z infrastrukturą lądową w Brzegu* 8</t>
  </si>
  <si>
    <t>Termomodernizacja Gimnazja Nr 1,3 oraz Zespół Szkół Nr 1 z OS</t>
  </si>
  <si>
    <t>Remont i modernizacja  budynków mieszkalnych wielorodzinnych położonych w strefie ścisłej ochrony konserwatorskiej * 2</t>
  </si>
  <si>
    <t>Adaptacja i budowa budynków z lokalami socjalnymi przy ul.6-go Lutego w Brzegu * 2</t>
  </si>
  <si>
    <t xml:space="preserve">Oznaczenia :  *  żródła finansowania zewnętrznego </t>
  </si>
  <si>
    <t>Budowa systemu monitoringu miejskiego w Brzegu - etap II  * 2</t>
  </si>
  <si>
    <t>Termomodernizacja budynku żłobka</t>
  </si>
  <si>
    <t>Zarząd Nier.Miejskich</t>
  </si>
  <si>
    <t>Miejska Bib.Publiczna</t>
  </si>
  <si>
    <t>Brzeskie Centrum Kultury</t>
  </si>
  <si>
    <t>MOSIR ,UM Brzeg</t>
  </si>
  <si>
    <t>Remont i przebudowa budynków przeznaczonych dla rodzin o niskich dochodach z terenów rewitalizowanych w Brzegu * 2</t>
  </si>
  <si>
    <t>Wyburzenia zdegradownych budynków w Brzegu *2 (realizacja od roku 2014)</t>
  </si>
  <si>
    <t>Budowa bezprzewodowej miejskiej sieci komputerowej w Brzegu * 3</t>
  </si>
  <si>
    <t>Termomodernizacja budynku Miejskiej Biblioteki Publicznej  w Brzegu* 4</t>
  </si>
  <si>
    <t>Przebudowa  i termomodernizacja  budynku BCKw Brzegu   * 4</t>
  </si>
  <si>
    <t>Rewitalizacja zabytkowego budynku Miejskiej Biblioteki Publicznej w Brzegu * 4</t>
  </si>
  <si>
    <t>Dostosowanie do potrzeb  osób niepełnosprawnych obiektu Zespołu Szkół nr 2 z Oddziałami Integracyjnymi w Brzegu  * 5</t>
  </si>
  <si>
    <t>Przebudowa ośrodka wypoczynku i rekreacji wraz z infrastrukturą przy ul. Korfantego 34 w Brzegu  * 4</t>
  </si>
  <si>
    <t xml:space="preserve">Przebudowa Amfiteatru Miejskiego w Brzegu  * 4 </t>
  </si>
  <si>
    <t xml:space="preserve">Utworzenie całorocznego centrum sportu i rekreacji w Brzegu przy ul.Wrocławskiej 11 poprzez rozbudowę istniejącej krytej pływalni i budowę sztucznego lodowiska * 6 </t>
  </si>
  <si>
    <t xml:space="preserve">2.Regionalny Program  Operacyjny Województwa Opolskiego  na lata 2007-2013 Piorytet 6. Aktywizacja obszarów miejskich i zdegradowanych </t>
  </si>
  <si>
    <t xml:space="preserve">3. Regionalny Program Operacyjny Województwa Opolskiego  na lata 2007-2013 Piorytet 2.Społeczeństwo  informacyjne </t>
  </si>
  <si>
    <t>5. Regionalny Program Operacyjny Województwa Opolskiego  na lata 2007-2013 Piorytet 5.PD.2 Lokalna Infrastruktura Edukacyjna</t>
  </si>
  <si>
    <t xml:space="preserve">4. Regionalny Program Operacyjny Województwa Opolskiego  na lata 2007-2013 Piorytet 5.DZ.5.3. Rozwój Kultury i Sportu </t>
  </si>
  <si>
    <t xml:space="preserve">6. Regionalny Program Operacyjny Województwa Opolskiego  na lata 2007-2013 Piorytet 1.DZ.1.4.Rozwój Infrastruktury Turystycznej i Rekreacyjnej </t>
  </si>
  <si>
    <t>JAR-  dotacja z budżetu państwa</t>
  </si>
  <si>
    <t>Budowa drogi dojazdowej do kompleksu przemysłowo-usługowego przy ul. Starobrzeskiej w Brzegu * 2</t>
  </si>
  <si>
    <t>Termomodernizacja budynku Urzędu Miasta i Ratusza</t>
  </si>
  <si>
    <t>Termomodernizacja budynków przedszkoli nr 1,2,3,4,5,6,7,10,11</t>
  </si>
  <si>
    <t>Termomodernizacja budynków szkół podstawowych nr 1,3,5, Zespół Szkół nr 2 z OI</t>
  </si>
  <si>
    <t xml:space="preserve"> Nakłady poniesione do 31.12.2006 r. (w tyś. zł)</t>
  </si>
  <si>
    <t xml:space="preserve">Opracowanie dokumentacji projektowej na" Obwałowanie lewostronne rzeki Odry  zadanie Brzeg - Rataje" </t>
  </si>
  <si>
    <t>Urzad Miasta w Brzegu</t>
  </si>
  <si>
    <t>13.</t>
  </si>
  <si>
    <t>Budowa chodnika ulicy Sportowej i Kusocińskiego wraz z oświetleniem i przebudową ogrodzenia miejskiego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</si>
</sst>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0" fontId="10" fillId="0" borderId="18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8" fillId="0" borderId="45" xfId="0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 wrapText="1"/>
    </xf>
    <xf numFmtId="3" fontId="8" fillId="0" borderId="52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45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55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9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44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12" fillId="0" borderId="56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5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75" zoomScaleNormal="75" zoomScaleSheetLayoutView="50" workbookViewId="0" topLeftCell="H1">
      <selection activeCell="U13" sqref="U13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6.8515625" style="4" customWidth="1"/>
  </cols>
  <sheetData>
    <row r="1" spans="1:27" ht="25.5" customHeight="1">
      <c r="A1" s="191" t="s">
        <v>0</v>
      </c>
      <c r="B1" s="192"/>
      <c r="C1" s="192"/>
      <c r="D1" s="189" t="s">
        <v>40</v>
      </c>
      <c r="E1" s="189" t="s">
        <v>1</v>
      </c>
      <c r="F1" s="189" t="s">
        <v>29</v>
      </c>
      <c r="G1" s="184" t="s">
        <v>36</v>
      </c>
      <c r="H1" s="185"/>
      <c r="I1" s="186"/>
      <c r="J1" s="201" t="s">
        <v>58</v>
      </c>
      <c r="K1" s="201" t="s">
        <v>114</v>
      </c>
      <c r="L1" s="180" t="s">
        <v>57</v>
      </c>
      <c r="M1" s="180"/>
      <c r="N1" s="180"/>
      <c r="O1" s="180"/>
      <c r="P1" s="180"/>
      <c r="Q1" s="180"/>
      <c r="R1" s="180"/>
      <c r="S1" s="203"/>
      <c r="T1" s="203"/>
      <c r="U1" s="199" t="s">
        <v>35</v>
      </c>
      <c r="V1" s="1"/>
      <c r="W1" s="1"/>
      <c r="X1" s="1"/>
      <c r="Y1" s="1"/>
      <c r="Z1" s="1"/>
      <c r="AA1" s="1"/>
    </row>
    <row r="2" spans="1:27" ht="25.5" customHeight="1">
      <c r="A2" s="193"/>
      <c r="B2" s="194"/>
      <c r="C2" s="195"/>
      <c r="D2" s="189"/>
      <c r="E2" s="189"/>
      <c r="F2" s="189"/>
      <c r="G2" s="187"/>
      <c r="H2" s="188"/>
      <c r="I2" s="178"/>
      <c r="J2" s="201"/>
      <c r="K2" s="201"/>
      <c r="L2" s="179">
        <v>2007</v>
      </c>
      <c r="M2" s="180"/>
      <c r="N2" s="180"/>
      <c r="O2" s="179">
        <v>2008</v>
      </c>
      <c r="P2" s="180"/>
      <c r="Q2" s="181"/>
      <c r="R2" s="179">
        <v>2009</v>
      </c>
      <c r="S2" s="180"/>
      <c r="T2" s="181"/>
      <c r="U2" s="199"/>
      <c r="V2" s="1"/>
      <c r="W2" s="1"/>
      <c r="X2" s="1"/>
      <c r="Y2" s="1"/>
      <c r="Z2" s="1"/>
      <c r="AA2" s="1"/>
    </row>
    <row r="3" spans="1:27" ht="25.5" customHeight="1">
      <c r="A3" s="193"/>
      <c r="B3" s="194"/>
      <c r="C3" s="195"/>
      <c r="D3" s="189"/>
      <c r="E3" s="189"/>
      <c r="F3" s="189"/>
      <c r="G3" s="197" t="s">
        <v>41</v>
      </c>
      <c r="H3" s="177" t="s">
        <v>8</v>
      </c>
      <c r="I3" s="178"/>
      <c r="J3" s="201"/>
      <c r="K3" s="201"/>
      <c r="L3" s="182" t="s">
        <v>42</v>
      </c>
      <c r="M3" s="180" t="s">
        <v>8</v>
      </c>
      <c r="N3" s="180"/>
      <c r="O3" s="182" t="s">
        <v>42</v>
      </c>
      <c r="P3" s="180" t="s">
        <v>8</v>
      </c>
      <c r="Q3" s="180"/>
      <c r="R3" s="182" t="s">
        <v>42</v>
      </c>
      <c r="S3" s="180" t="s">
        <v>8</v>
      </c>
      <c r="T3" s="180"/>
      <c r="U3" s="199"/>
      <c r="V3" s="1"/>
      <c r="W3" s="1"/>
      <c r="X3" s="1"/>
      <c r="Y3" s="1"/>
      <c r="Z3" s="1"/>
      <c r="AA3" s="1"/>
    </row>
    <row r="4" spans="1:21" ht="16.5" thickBot="1">
      <c r="A4" s="193"/>
      <c r="B4" s="195"/>
      <c r="C4" s="195"/>
      <c r="D4" s="190"/>
      <c r="E4" s="190"/>
      <c r="F4" s="190"/>
      <c r="G4" s="198"/>
      <c r="H4" s="73" t="s">
        <v>34</v>
      </c>
      <c r="I4" s="26" t="s">
        <v>39</v>
      </c>
      <c r="J4" s="202"/>
      <c r="K4" s="202"/>
      <c r="L4" s="183"/>
      <c r="M4" s="57" t="s">
        <v>34</v>
      </c>
      <c r="N4" s="26" t="s">
        <v>39</v>
      </c>
      <c r="O4" s="183"/>
      <c r="P4" s="57" t="s">
        <v>34</v>
      </c>
      <c r="Q4" s="26" t="s">
        <v>39</v>
      </c>
      <c r="R4" s="183"/>
      <c r="S4" s="57" t="s">
        <v>34</v>
      </c>
      <c r="T4" s="26" t="s">
        <v>39</v>
      </c>
      <c r="U4" s="200"/>
    </row>
    <row r="5" spans="1:21" ht="32.25" thickBot="1" thickTop="1">
      <c r="A5" s="41" t="s">
        <v>4</v>
      </c>
      <c r="B5" s="41"/>
      <c r="C5" s="42"/>
      <c r="D5" s="43" t="s">
        <v>5</v>
      </c>
      <c r="E5" s="36"/>
      <c r="F5" s="36"/>
      <c r="G5" s="64"/>
      <c r="H5" s="83"/>
      <c r="I5" s="77"/>
      <c r="J5" s="37"/>
      <c r="K5" s="96"/>
      <c r="L5" s="64"/>
      <c r="M5" s="58"/>
      <c r="N5" s="38"/>
      <c r="O5" s="64"/>
      <c r="P5" s="58"/>
      <c r="Q5" s="38"/>
      <c r="R5" s="64"/>
      <c r="S5" s="58"/>
      <c r="T5" s="38"/>
      <c r="U5" s="39"/>
    </row>
    <row r="6" spans="1:21" ht="19.5" thickTop="1">
      <c r="A6" s="5"/>
      <c r="B6" s="3" t="s">
        <v>2</v>
      </c>
      <c r="C6" s="14"/>
      <c r="D6" s="20" t="s">
        <v>71</v>
      </c>
      <c r="E6" s="116">
        <v>600</v>
      </c>
      <c r="F6" s="116">
        <v>60016</v>
      </c>
      <c r="G6" s="117">
        <v>1150</v>
      </c>
      <c r="H6" s="118">
        <v>173</v>
      </c>
      <c r="I6" s="95">
        <v>977</v>
      </c>
      <c r="J6" s="148">
        <v>0</v>
      </c>
      <c r="K6" s="149">
        <v>0</v>
      </c>
      <c r="L6" s="117">
        <f aca="true" t="shared" si="0" ref="L6:L11">SUM(M6:N6)</f>
        <v>0</v>
      </c>
      <c r="M6" s="121">
        <v>0</v>
      </c>
      <c r="N6" s="122">
        <v>0</v>
      </c>
      <c r="O6" s="117">
        <f>SUM(P6:Q6)</f>
        <v>1150</v>
      </c>
      <c r="P6" s="121">
        <v>173</v>
      </c>
      <c r="Q6" s="122">
        <v>977</v>
      </c>
      <c r="R6" s="67"/>
      <c r="S6" s="60"/>
      <c r="T6" s="10"/>
      <c r="U6" s="12" t="s">
        <v>3</v>
      </c>
    </row>
    <row r="7" spans="1:21" ht="46.5">
      <c r="A7" s="5"/>
      <c r="B7" s="3" t="s">
        <v>15</v>
      </c>
      <c r="C7" s="14"/>
      <c r="D7" s="20" t="s">
        <v>72</v>
      </c>
      <c r="E7" s="116">
        <v>600</v>
      </c>
      <c r="F7" s="116">
        <v>60016</v>
      </c>
      <c r="G7" s="117">
        <f aca="true" t="shared" si="1" ref="G7:G17">SUM(H7:I7)</f>
        <v>3800</v>
      </c>
      <c r="H7" s="118">
        <f>SUM(M7,P7)</f>
        <v>570</v>
      </c>
      <c r="I7" s="95">
        <f>SUM(N7,Q7)</f>
        <v>3230</v>
      </c>
      <c r="J7" s="148">
        <v>0</v>
      </c>
      <c r="K7" s="149">
        <v>0</v>
      </c>
      <c r="L7" s="117">
        <f t="shared" si="0"/>
        <v>0</v>
      </c>
      <c r="M7" s="121">
        <v>0</v>
      </c>
      <c r="N7" s="122">
        <v>0</v>
      </c>
      <c r="O7" s="123">
        <v>3800</v>
      </c>
      <c r="P7" s="124">
        <v>570</v>
      </c>
      <c r="Q7" s="125">
        <v>3230</v>
      </c>
      <c r="R7" s="68">
        <f>SUM(S7:T7)</f>
        <v>0</v>
      </c>
      <c r="S7" s="61">
        <v>0</v>
      </c>
      <c r="T7" s="9">
        <v>0</v>
      </c>
      <c r="U7" s="13" t="s">
        <v>3</v>
      </c>
    </row>
    <row r="8" spans="1:21" ht="31.5">
      <c r="A8" s="5"/>
      <c r="B8" s="3" t="s">
        <v>16</v>
      </c>
      <c r="C8" s="14"/>
      <c r="D8" s="20" t="s">
        <v>73</v>
      </c>
      <c r="E8" s="16">
        <v>600</v>
      </c>
      <c r="F8" s="16">
        <v>60016</v>
      </c>
      <c r="G8" s="67">
        <f t="shared" si="1"/>
        <v>530</v>
      </c>
      <c r="H8" s="84">
        <f>SUM(M8,P8,S8)</f>
        <v>265</v>
      </c>
      <c r="I8" s="78">
        <f>SUM(N8,Q8,T8)</f>
        <v>265</v>
      </c>
      <c r="J8" s="17">
        <v>0</v>
      </c>
      <c r="K8" s="98">
        <v>0</v>
      </c>
      <c r="L8" s="68">
        <f t="shared" si="0"/>
        <v>0</v>
      </c>
      <c r="M8" s="61">
        <v>0</v>
      </c>
      <c r="N8" s="9">
        <v>0</v>
      </c>
      <c r="O8" s="68">
        <f aca="true" t="shared" si="2" ref="O8:O13">SUM(P8:Q8)</f>
        <v>530</v>
      </c>
      <c r="P8" s="61">
        <v>265</v>
      </c>
      <c r="Q8" s="9">
        <v>265</v>
      </c>
      <c r="R8" s="67">
        <f>SUM(S8:T8)</f>
        <v>0</v>
      </c>
      <c r="S8" s="60">
        <v>0</v>
      </c>
      <c r="T8" s="10">
        <v>0</v>
      </c>
      <c r="U8" s="12" t="s">
        <v>3</v>
      </c>
    </row>
    <row r="9" spans="1:21" ht="18.75">
      <c r="A9" s="5"/>
      <c r="B9" s="3" t="s">
        <v>6</v>
      </c>
      <c r="C9" s="14"/>
      <c r="D9" s="19" t="s">
        <v>74</v>
      </c>
      <c r="E9" s="16">
        <v>600</v>
      </c>
      <c r="F9" s="16">
        <v>60016</v>
      </c>
      <c r="G9" s="67">
        <f t="shared" si="1"/>
        <v>460</v>
      </c>
      <c r="H9" s="84">
        <f>SUM(P9)</f>
        <v>460</v>
      </c>
      <c r="I9" s="78">
        <f>SUM(Q9)</f>
        <v>0</v>
      </c>
      <c r="J9" s="17">
        <v>0</v>
      </c>
      <c r="K9" s="98">
        <v>0</v>
      </c>
      <c r="L9" s="67">
        <f t="shared" si="0"/>
        <v>0</v>
      </c>
      <c r="M9" s="60">
        <v>0</v>
      </c>
      <c r="N9" s="10">
        <v>0</v>
      </c>
      <c r="O9" s="68">
        <f t="shared" si="2"/>
        <v>460</v>
      </c>
      <c r="P9" s="61">
        <v>460</v>
      </c>
      <c r="Q9" s="9">
        <v>0</v>
      </c>
      <c r="R9" s="68">
        <f>SUM(S9:T9)</f>
        <v>0</v>
      </c>
      <c r="S9" s="61">
        <v>0</v>
      </c>
      <c r="T9" s="9">
        <v>0</v>
      </c>
      <c r="U9" s="12" t="s">
        <v>3</v>
      </c>
    </row>
    <row r="10" spans="1:21" ht="31.5">
      <c r="A10" s="5"/>
      <c r="B10" s="3" t="s">
        <v>7</v>
      </c>
      <c r="C10" s="14"/>
      <c r="D10" s="20" t="s">
        <v>75</v>
      </c>
      <c r="E10" s="16">
        <v>600</v>
      </c>
      <c r="F10" s="16">
        <v>60016</v>
      </c>
      <c r="G10" s="67">
        <f>SUM(H10:I10)</f>
        <v>2045</v>
      </c>
      <c r="H10" s="84">
        <f>SUM(M10,P10,S10)</f>
        <v>307</v>
      </c>
      <c r="I10" s="78">
        <f>SUM(N10,Q10,T10)</f>
        <v>1738</v>
      </c>
      <c r="J10" s="17">
        <v>0</v>
      </c>
      <c r="K10" s="98">
        <v>0</v>
      </c>
      <c r="L10" s="67">
        <f t="shared" si="0"/>
        <v>0</v>
      </c>
      <c r="M10" s="60">
        <v>0</v>
      </c>
      <c r="N10" s="10">
        <v>0</v>
      </c>
      <c r="O10" s="68">
        <f t="shared" si="2"/>
        <v>2045</v>
      </c>
      <c r="P10" s="61">
        <v>307</v>
      </c>
      <c r="Q10" s="9">
        <v>1738</v>
      </c>
      <c r="R10" s="68"/>
      <c r="S10" s="61"/>
      <c r="T10" s="9"/>
      <c r="U10" s="12" t="s">
        <v>3</v>
      </c>
    </row>
    <row r="11" spans="1:21" ht="46.5">
      <c r="A11" s="5"/>
      <c r="B11" s="3" t="s">
        <v>9</v>
      </c>
      <c r="C11" s="14"/>
      <c r="D11" s="20" t="s">
        <v>76</v>
      </c>
      <c r="E11" s="116">
        <v>600</v>
      </c>
      <c r="F11" s="116">
        <v>60016</v>
      </c>
      <c r="G11" s="117">
        <f>SUM(H11:I11)</f>
        <v>4100</v>
      </c>
      <c r="H11" s="118">
        <f>SUM(M11,P11)</f>
        <v>2570</v>
      </c>
      <c r="I11" s="95">
        <f>SUM(N11,Q11,T11)</f>
        <v>1530</v>
      </c>
      <c r="J11" s="119">
        <v>0</v>
      </c>
      <c r="K11" s="120">
        <v>0</v>
      </c>
      <c r="L11" s="117">
        <f t="shared" si="0"/>
        <v>1600</v>
      </c>
      <c r="M11" s="121">
        <f>2000-400</f>
        <v>1600</v>
      </c>
      <c r="N11" s="122">
        <v>0</v>
      </c>
      <c r="O11" s="123">
        <f t="shared" si="2"/>
        <v>2500</v>
      </c>
      <c r="P11" s="124">
        <v>970</v>
      </c>
      <c r="Q11" s="125">
        <v>1530</v>
      </c>
      <c r="R11" s="123"/>
      <c r="S11" s="124"/>
      <c r="T11" s="125"/>
      <c r="U11" s="12" t="s">
        <v>3</v>
      </c>
    </row>
    <row r="12" spans="1:21" ht="46.5">
      <c r="A12" s="5"/>
      <c r="B12" s="3" t="s">
        <v>10</v>
      </c>
      <c r="C12" s="14"/>
      <c r="D12" s="20" t="s">
        <v>110</v>
      </c>
      <c r="E12" s="116">
        <v>600</v>
      </c>
      <c r="F12" s="116">
        <v>60016</v>
      </c>
      <c r="G12" s="117">
        <f>SUM(H12:I12)</f>
        <v>1496</v>
      </c>
      <c r="H12" s="118">
        <f>SUM(K12,M12,P12)</f>
        <v>871</v>
      </c>
      <c r="I12" s="95">
        <f>SUM(N12,Q12)</f>
        <v>625</v>
      </c>
      <c r="J12" s="119">
        <v>0</v>
      </c>
      <c r="K12" s="120">
        <v>81</v>
      </c>
      <c r="L12" s="117">
        <f>SUM(M12:N12)</f>
        <v>680</v>
      </c>
      <c r="M12" s="121">
        <f>400+180+100</f>
        <v>680</v>
      </c>
      <c r="N12" s="122">
        <v>0</v>
      </c>
      <c r="O12" s="123">
        <f t="shared" si="2"/>
        <v>735</v>
      </c>
      <c r="P12" s="124">
        <v>110</v>
      </c>
      <c r="Q12" s="125">
        <v>625</v>
      </c>
      <c r="R12" s="126"/>
      <c r="S12" s="127"/>
      <c r="T12" s="128"/>
      <c r="U12" s="12" t="s">
        <v>3</v>
      </c>
    </row>
    <row r="13" spans="1:21" ht="46.5">
      <c r="A13" s="5"/>
      <c r="B13" s="3" t="s">
        <v>62</v>
      </c>
      <c r="C13" s="14"/>
      <c r="D13" s="20" t="s">
        <v>118</v>
      </c>
      <c r="E13" s="116">
        <v>600</v>
      </c>
      <c r="F13" s="116">
        <v>60016</v>
      </c>
      <c r="G13" s="117">
        <f>SUM(H13:I13)</f>
        <v>1125</v>
      </c>
      <c r="H13" s="118">
        <f>SUM(K13,M13,P13)</f>
        <v>1125</v>
      </c>
      <c r="I13" s="95">
        <f>SUM(N13,Q13)</f>
        <v>0</v>
      </c>
      <c r="J13" s="119">
        <v>0</v>
      </c>
      <c r="K13" s="120">
        <v>0</v>
      </c>
      <c r="L13" s="117">
        <f>SUM(M13:N13)</f>
        <v>300</v>
      </c>
      <c r="M13" s="121">
        <v>300</v>
      </c>
      <c r="N13" s="122">
        <v>0</v>
      </c>
      <c r="O13" s="123">
        <f t="shared" si="2"/>
        <v>825</v>
      </c>
      <c r="P13" s="124">
        <v>825</v>
      </c>
      <c r="Q13" s="125">
        <v>0</v>
      </c>
      <c r="R13" s="68">
        <f>SUM(S13:T13)</f>
        <v>0</v>
      </c>
      <c r="S13" s="124">
        <v>0</v>
      </c>
      <c r="T13" s="125">
        <v>0</v>
      </c>
      <c r="U13" s="12" t="s">
        <v>3</v>
      </c>
    </row>
    <row r="14" spans="1:21" ht="31.5">
      <c r="A14" s="5"/>
      <c r="B14" s="3" t="s">
        <v>64</v>
      </c>
      <c r="C14" s="14"/>
      <c r="D14" s="20" t="s">
        <v>77</v>
      </c>
      <c r="E14" s="116">
        <v>600</v>
      </c>
      <c r="F14" s="116">
        <v>60016</v>
      </c>
      <c r="G14" s="117">
        <f>SUM(H14:I14)</f>
        <v>2100</v>
      </c>
      <c r="H14" s="118">
        <f>SUM(M14,P14)</f>
        <v>570</v>
      </c>
      <c r="I14" s="95">
        <f>SUM(N14,Q14)</f>
        <v>1530</v>
      </c>
      <c r="J14" s="119">
        <v>0</v>
      </c>
      <c r="K14" s="120">
        <v>0</v>
      </c>
      <c r="L14" s="117">
        <v>300</v>
      </c>
      <c r="M14" s="121">
        <v>300</v>
      </c>
      <c r="N14" s="122">
        <v>0</v>
      </c>
      <c r="O14" s="123">
        <v>1800</v>
      </c>
      <c r="P14" s="124">
        <v>270</v>
      </c>
      <c r="Q14" s="125">
        <v>1530</v>
      </c>
      <c r="R14" s="68"/>
      <c r="S14" s="61"/>
      <c r="T14" s="9"/>
      <c r="U14" s="12" t="s">
        <v>3</v>
      </c>
    </row>
    <row r="15" spans="1:21" ht="31.5">
      <c r="A15" s="5"/>
      <c r="B15" s="3" t="s">
        <v>65</v>
      </c>
      <c r="C15" s="14"/>
      <c r="D15" s="22" t="s">
        <v>11</v>
      </c>
      <c r="E15" s="16">
        <v>900</v>
      </c>
      <c r="F15" s="21">
        <v>90015</v>
      </c>
      <c r="G15" s="67">
        <f t="shared" si="1"/>
        <v>1007</v>
      </c>
      <c r="H15" s="84">
        <f>SUM(J15,K15,M15,P15,S15)</f>
        <v>1007</v>
      </c>
      <c r="I15" s="78">
        <f>SUM(N15,Q15,T15)</f>
        <v>0</v>
      </c>
      <c r="J15" s="17">
        <v>257</v>
      </c>
      <c r="K15" s="98">
        <v>80</v>
      </c>
      <c r="L15" s="67">
        <v>270</v>
      </c>
      <c r="M15" s="60">
        <v>270</v>
      </c>
      <c r="N15" s="10">
        <v>0</v>
      </c>
      <c r="O15" s="67">
        <v>200</v>
      </c>
      <c r="P15" s="60">
        <v>200</v>
      </c>
      <c r="Q15" s="10">
        <v>0</v>
      </c>
      <c r="R15" s="67">
        <v>200</v>
      </c>
      <c r="S15" s="60">
        <v>200</v>
      </c>
      <c r="T15" s="10">
        <v>0</v>
      </c>
      <c r="U15" s="12" t="s">
        <v>3</v>
      </c>
    </row>
    <row r="16" spans="1:21" ht="31.5">
      <c r="A16" s="5"/>
      <c r="B16" s="3" t="s">
        <v>66</v>
      </c>
      <c r="C16" s="14"/>
      <c r="D16" s="20" t="s">
        <v>61</v>
      </c>
      <c r="E16" s="16">
        <v>900</v>
      </c>
      <c r="F16" s="16">
        <v>90095</v>
      </c>
      <c r="G16" s="67">
        <f t="shared" si="1"/>
        <v>1200</v>
      </c>
      <c r="H16" s="84">
        <f>SUM(M16,P16,S16)</f>
        <v>1200</v>
      </c>
      <c r="I16" s="95">
        <f>SUM(N16,Q16,T16)</f>
        <v>0</v>
      </c>
      <c r="J16" s="18">
        <v>0</v>
      </c>
      <c r="K16" s="97">
        <v>0</v>
      </c>
      <c r="L16" s="67">
        <v>300</v>
      </c>
      <c r="M16" s="60">
        <v>300</v>
      </c>
      <c r="N16" s="10">
        <v>0</v>
      </c>
      <c r="O16" s="67">
        <v>300</v>
      </c>
      <c r="P16" s="60">
        <v>300</v>
      </c>
      <c r="Q16" s="10">
        <v>0</v>
      </c>
      <c r="R16" s="67">
        <v>600</v>
      </c>
      <c r="S16" s="60">
        <v>600</v>
      </c>
      <c r="T16" s="10">
        <v>0</v>
      </c>
      <c r="U16" s="12" t="s">
        <v>3</v>
      </c>
    </row>
    <row r="17" spans="1:21" ht="31.5">
      <c r="A17" s="5"/>
      <c r="B17" s="3" t="s">
        <v>68</v>
      </c>
      <c r="C17" s="14"/>
      <c r="D17" s="108" t="s">
        <v>63</v>
      </c>
      <c r="E17" s="145">
        <v>900</v>
      </c>
      <c r="F17" s="145">
        <v>90003</v>
      </c>
      <c r="G17" s="103">
        <f t="shared" si="1"/>
        <v>100</v>
      </c>
      <c r="H17" s="104">
        <f>SUM(M17,P17)</f>
        <v>100</v>
      </c>
      <c r="I17" s="105">
        <f>SUM(N17,Q17)</f>
        <v>0</v>
      </c>
      <c r="J17" s="146">
        <v>0</v>
      </c>
      <c r="K17" s="147">
        <v>0</v>
      </c>
      <c r="L17" s="68">
        <f>SUM(M17:N17)</f>
        <v>0</v>
      </c>
      <c r="M17" s="61">
        <v>0</v>
      </c>
      <c r="N17" s="9">
        <v>0</v>
      </c>
      <c r="O17" s="68">
        <f>SUM(P17:Q17)</f>
        <v>100</v>
      </c>
      <c r="P17" s="61">
        <v>100</v>
      </c>
      <c r="Q17" s="9">
        <v>0</v>
      </c>
      <c r="R17" s="68">
        <f>SUM(S17:T17)</f>
        <v>0</v>
      </c>
      <c r="S17" s="61">
        <v>0</v>
      </c>
      <c r="T17" s="9">
        <v>0</v>
      </c>
      <c r="U17" s="12" t="s">
        <v>3</v>
      </c>
    </row>
    <row r="18" spans="1:21" ht="32.25" thickBot="1">
      <c r="A18" s="136"/>
      <c r="B18" s="44" t="s">
        <v>117</v>
      </c>
      <c r="C18" s="45"/>
      <c r="D18" s="102" t="s">
        <v>96</v>
      </c>
      <c r="E18" s="137">
        <v>750</v>
      </c>
      <c r="F18" s="137">
        <v>75023</v>
      </c>
      <c r="G18" s="138">
        <v>1200</v>
      </c>
      <c r="H18" s="139">
        <f>SUM(M18,P18)</f>
        <v>180</v>
      </c>
      <c r="I18" s="140">
        <f>SUM(N18,Q18)</f>
        <v>1020</v>
      </c>
      <c r="J18" s="141">
        <v>0</v>
      </c>
      <c r="K18" s="142">
        <v>0</v>
      </c>
      <c r="L18" s="86">
        <v>0</v>
      </c>
      <c r="M18" s="143">
        <v>0</v>
      </c>
      <c r="N18" s="144">
        <v>0</v>
      </c>
      <c r="O18" s="86">
        <f>SUM(P18:Q18)</f>
        <v>1200</v>
      </c>
      <c r="P18" s="143">
        <v>180</v>
      </c>
      <c r="Q18" s="144">
        <v>1020</v>
      </c>
      <c r="R18" s="86"/>
      <c r="S18" s="143"/>
      <c r="T18" s="144"/>
      <c r="U18" s="12" t="s">
        <v>3</v>
      </c>
    </row>
    <row r="19" spans="1:21" ht="19.5" thickBot="1" thickTop="1">
      <c r="A19" s="41" t="s">
        <v>60</v>
      </c>
      <c r="B19" s="41"/>
      <c r="C19" s="42"/>
      <c r="D19" s="43" t="s">
        <v>14</v>
      </c>
      <c r="E19" s="36"/>
      <c r="F19" s="36"/>
      <c r="G19" s="64"/>
      <c r="H19" s="83"/>
      <c r="I19" s="77"/>
      <c r="J19" s="37"/>
      <c r="K19" s="96"/>
      <c r="L19" s="64"/>
      <c r="M19" s="58"/>
      <c r="N19" s="94"/>
      <c r="O19" s="64"/>
      <c r="P19" s="58"/>
      <c r="Q19" s="38"/>
      <c r="R19" s="64"/>
      <c r="S19" s="58"/>
      <c r="T19" s="38"/>
      <c r="U19" s="39"/>
    </row>
    <row r="20" spans="1:21" ht="33" thickBot="1" thickTop="1">
      <c r="A20" s="44" t="s">
        <v>37</v>
      </c>
      <c r="B20" s="44" t="s">
        <v>2</v>
      </c>
      <c r="C20" s="45"/>
      <c r="D20" s="102" t="s">
        <v>88</v>
      </c>
      <c r="E20" s="46">
        <v>754</v>
      </c>
      <c r="F20" s="46">
        <v>75416</v>
      </c>
      <c r="G20" s="69">
        <f>SUM(H20:I20)</f>
        <v>480</v>
      </c>
      <c r="H20" s="139">
        <f>SUM(J20,K20,M20,P20,S20)</f>
        <v>72</v>
      </c>
      <c r="I20" s="140">
        <f>SUM(N20,Q20,T20)</f>
        <v>408</v>
      </c>
      <c r="J20" s="47">
        <v>0</v>
      </c>
      <c r="K20" s="99">
        <v>0</v>
      </c>
      <c r="L20" s="138">
        <v>0</v>
      </c>
      <c r="M20" s="150">
        <v>0</v>
      </c>
      <c r="N20" s="48">
        <v>0</v>
      </c>
      <c r="O20" s="69">
        <f>SUM(P20:Q20)</f>
        <v>480</v>
      </c>
      <c r="P20" s="62">
        <v>72</v>
      </c>
      <c r="Q20" s="48">
        <v>408</v>
      </c>
      <c r="R20" s="69">
        <f>SUM(S20:T20)</f>
        <v>0</v>
      </c>
      <c r="S20" s="62">
        <v>0</v>
      </c>
      <c r="T20" s="48">
        <v>0</v>
      </c>
      <c r="U20" s="28" t="s">
        <v>3</v>
      </c>
    </row>
    <row r="21" spans="1:21" ht="19.5" thickBot="1" thickTop="1">
      <c r="A21" s="41" t="s">
        <v>12</v>
      </c>
      <c r="B21" s="41"/>
      <c r="C21" s="42"/>
      <c r="D21" s="43" t="s">
        <v>30</v>
      </c>
      <c r="E21" s="36"/>
      <c r="F21" s="36"/>
      <c r="G21" s="64"/>
      <c r="H21" s="83"/>
      <c r="I21" s="77"/>
      <c r="J21" s="37"/>
      <c r="K21" s="96"/>
      <c r="L21" s="64"/>
      <c r="M21" s="58"/>
      <c r="N21" s="38"/>
      <c r="O21" s="64"/>
      <c r="P21" s="58"/>
      <c r="Q21" s="38"/>
      <c r="R21" s="64"/>
      <c r="S21" s="58"/>
      <c r="T21" s="38"/>
      <c r="U21" s="39"/>
    </row>
    <row r="22" spans="1:21" ht="32.25" thickTop="1">
      <c r="A22" s="29" t="s">
        <v>38</v>
      </c>
      <c r="B22" s="29" t="s">
        <v>2</v>
      </c>
      <c r="C22" s="30"/>
      <c r="D22" s="40" t="s">
        <v>78</v>
      </c>
      <c r="E22" s="31">
        <v>900</v>
      </c>
      <c r="F22" s="31">
        <v>90004</v>
      </c>
      <c r="G22" s="65">
        <f>SUM(H22:I22)</f>
        <v>1800</v>
      </c>
      <c r="H22" s="81">
        <v>338</v>
      </c>
      <c r="I22" s="75">
        <v>1462</v>
      </c>
      <c r="J22" s="32">
        <v>0</v>
      </c>
      <c r="K22" s="100">
        <v>0</v>
      </c>
      <c r="L22" s="65">
        <f>SUM(M22:N22)</f>
        <v>80</v>
      </c>
      <c r="M22" s="59">
        <v>80</v>
      </c>
      <c r="N22" s="33">
        <v>0</v>
      </c>
      <c r="O22" s="70">
        <f>SUM(P22:Q22)</f>
        <v>574</v>
      </c>
      <c r="P22" s="63">
        <v>86</v>
      </c>
      <c r="Q22" s="34">
        <v>488</v>
      </c>
      <c r="R22" s="70">
        <f>SUM(S22:T22)</f>
        <v>573</v>
      </c>
      <c r="S22" s="63">
        <v>86</v>
      </c>
      <c r="T22" s="34">
        <v>487</v>
      </c>
      <c r="U22" s="28" t="s">
        <v>17</v>
      </c>
    </row>
    <row r="23" spans="1:21" ht="31.5">
      <c r="A23" s="134" t="s">
        <v>38</v>
      </c>
      <c r="B23" s="134" t="s">
        <v>15</v>
      </c>
      <c r="C23" s="135"/>
      <c r="D23" s="20" t="s">
        <v>18</v>
      </c>
      <c r="E23" s="16">
        <v>900</v>
      </c>
      <c r="F23" s="16">
        <v>90004</v>
      </c>
      <c r="G23" s="67">
        <f>SUM(H23:I23)</f>
        <v>3768</v>
      </c>
      <c r="H23" s="84">
        <f>SUM(J23,K23,M23,P23,S23)</f>
        <v>3768</v>
      </c>
      <c r="I23" s="78">
        <f>SUM(N23,Q23,T23)</f>
        <v>0</v>
      </c>
      <c r="J23" s="18">
        <v>43</v>
      </c>
      <c r="K23" s="97">
        <v>732</v>
      </c>
      <c r="L23" s="67">
        <v>733</v>
      </c>
      <c r="M23" s="60">
        <v>733</v>
      </c>
      <c r="N23" s="10">
        <v>0</v>
      </c>
      <c r="O23" s="67">
        <v>1260</v>
      </c>
      <c r="P23" s="60">
        <v>1260</v>
      </c>
      <c r="Q23" s="10">
        <v>0</v>
      </c>
      <c r="R23" s="67">
        <v>1000</v>
      </c>
      <c r="S23" s="60">
        <v>1000</v>
      </c>
      <c r="T23" s="10">
        <v>0</v>
      </c>
      <c r="U23" s="12" t="s">
        <v>17</v>
      </c>
    </row>
    <row r="24" spans="1:21" ht="31.5">
      <c r="A24" s="134"/>
      <c r="B24" s="134" t="s">
        <v>16</v>
      </c>
      <c r="C24" s="135"/>
      <c r="D24" s="20" t="s">
        <v>79</v>
      </c>
      <c r="E24" s="16">
        <v>900</v>
      </c>
      <c r="F24" s="16">
        <v>90004</v>
      </c>
      <c r="G24" s="67">
        <f>SUM(H24:I24)</f>
        <v>2155</v>
      </c>
      <c r="H24" s="84">
        <f>SUM(M24,P24,S24)</f>
        <v>367</v>
      </c>
      <c r="I24" s="78">
        <f>SUM(N24,Q24,T24)</f>
        <v>1788</v>
      </c>
      <c r="J24" s="18">
        <v>0</v>
      </c>
      <c r="K24" s="97">
        <v>0</v>
      </c>
      <c r="L24" s="67">
        <f>SUM(M24:N24)</f>
        <v>50</v>
      </c>
      <c r="M24" s="60">
        <v>50</v>
      </c>
      <c r="N24" s="10">
        <v>0</v>
      </c>
      <c r="O24" s="67">
        <f>SUM(P24:Q24)</f>
        <v>1053</v>
      </c>
      <c r="P24" s="60">
        <v>159</v>
      </c>
      <c r="Q24" s="10">
        <v>894</v>
      </c>
      <c r="R24" s="67">
        <f>SUM(S24:T24)</f>
        <v>1052</v>
      </c>
      <c r="S24" s="60">
        <v>158</v>
      </c>
      <c r="T24" s="10">
        <v>894</v>
      </c>
      <c r="U24" s="12" t="s">
        <v>17</v>
      </c>
    </row>
    <row r="25" spans="1:21" ht="47.25" thickBot="1">
      <c r="A25" s="129"/>
      <c r="B25" s="129" t="s">
        <v>6</v>
      </c>
      <c r="C25" s="130"/>
      <c r="D25" s="131" t="s">
        <v>115</v>
      </c>
      <c r="E25" s="46">
        <v>900</v>
      </c>
      <c r="F25" s="46">
        <v>90095</v>
      </c>
      <c r="G25" s="69">
        <v>75</v>
      </c>
      <c r="H25" s="132">
        <v>0</v>
      </c>
      <c r="I25" s="133">
        <v>0</v>
      </c>
      <c r="J25" s="47">
        <v>0</v>
      </c>
      <c r="K25" s="99">
        <v>0</v>
      </c>
      <c r="L25" s="69">
        <v>0</v>
      </c>
      <c r="M25" s="62">
        <v>0</v>
      </c>
      <c r="N25" s="48">
        <v>0</v>
      </c>
      <c r="O25" s="69">
        <f>SUM(P25:Q25)</f>
        <v>75</v>
      </c>
      <c r="P25" s="62">
        <v>75</v>
      </c>
      <c r="Q25" s="48">
        <v>0</v>
      </c>
      <c r="R25" s="69">
        <v>0</v>
      </c>
      <c r="S25" s="62">
        <v>0</v>
      </c>
      <c r="T25" s="48">
        <v>0</v>
      </c>
      <c r="U25" s="175" t="s">
        <v>116</v>
      </c>
    </row>
    <row r="26" spans="1:21" ht="19.5" thickBot="1" thickTop="1">
      <c r="A26" s="41" t="s">
        <v>13</v>
      </c>
      <c r="B26" s="41"/>
      <c r="C26" s="42"/>
      <c r="D26" s="43" t="s">
        <v>31</v>
      </c>
      <c r="E26" s="36"/>
      <c r="F26" s="36"/>
      <c r="G26" s="64"/>
      <c r="H26" s="83"/>
      <c r="I26" s="77"/>
      <c r="J26" s="37"/>
      <c r="K26" s="96"/>
      <c r="L26" s="64"/>
      <c r="M26" s="58"/>
      <c r="N26" s="38"/>
      <c r="O26" s="64"/>
      <c r="P26" s="58"/>
      <c r="Q26" s="38"/>
      <c r="R26" s="64"/>
      <c r="S26" s="58"/>
      <c r="T26" s="38"/>
      <c r="U26" s="39"/>
    </row>
    <row r="27" spans="1:21" ht="62.25" thickTop="1">
      <c r="A27" s="3" t="s">
        <v>38</v>
      </c>
      <c r="B27" s="3" t="s">
        <v>2</v>
      </c>
      <c r="C27" s="14"/>
      <c r="D27" s="20" t="s">
        <v>85</v>
      </c>
      <c r="E27" s="116">
        <v>700</v>
      </c>
      <c r="F27" s="116">
        <v>70095</v>
      </c>
      <c r="G27" s="117">
        <v>10263</v>
      </c>
      <c r="H27" s="118">
        <v>1539</v>
      </c>
      <c r="I27" s="95">
        <v>8724</v>
      </c>
      <c r="J27" s="148">
        <v>0</v>
      </c>
      <c r="K27" s="149">
        <v>100</v>
      </c>
      <c r="L27" s="117">
        <f>SUM(M27:N27)</f>
        <v>40</v>
      </c>
      <c r="M27" s="121">
        <v>40</v>
      </c>
      <c r="N27" s="122">
        <v>0</v>
      </c>
      <c r="O27" s="117">
        <v>4080</v>
      </c>
      <c r="P27" s="121">
        <v>585</v>
      </c>
      <c r="Q27" s="122">
        <v>3495</v>
      </c>
      <c r="R27" s="67">
        <f>SUM(S27:T27)</f>
        <v>2280</v>
      </c>
      <c r="S27" s="60">
        <v>361</v>
      </c>
      <c r="T27" s="10">
        <v>1919</v>
      </c>
      <c r="U27" s="151" t="s">
        <v>90</v>
      </c>
    </row>
    <row r="28" spans="1:21" ht="31.5">
      <c r="A28" s="3" t="s">
        <v>38</v>
      </c>
      <c r="B28" s="3" t="s">
        <v>15</v>
      </c>
      <c r="C28" s="14"/>
      <c r="D28" s="20" t="s">
        <v>80</v>
      </c>
      <c r="E28" s="16">
        <v>700</v>
      </c>
      <c r="F28" s="16">
        <v>70095</v>
      </c>
      <c r="G28" s="67">
        <f>SUM(H28:I28)</f>
        <v>500</v>
      </c>
      <c r="H28" s="84">
        <f>SUM(K28,M28,P28,S28)</f>
        <v>500</v>
      </c>
      <c r="I28" s="78">
        <f>SUM(N28,Q28,T28)</f>
        <v>0</v>
      </c>
      <c r="J28" s="18">
        <v>0</v>
      </c>
      <c r="K28" s="97">
        <v>50</v>
      </c>
      <c r="L28" s="67">
        <f>SUM(M28:N28)</f>
        <v>250</v>
      </c>
      <c r="M28" s="60">
        <v>250</v>
      </c>
      <c r="N28" s="10">
        <v>0</v>
      </c>
      <c r="O28" s="67">
        <v>200</v>
      </c>
      <c r="P28" s="60">
        <v>200</v>
      </c>
      <c r="Q28" s="10">
        <v>0</v>
      </c>
      <c r="R28" s="67">
        <f>SUM(S28:T28)</f>
        <v>0</v>
      </c>
      <c r="S28" s="60">
        <v>0</v>
      </c>
      <c r="T28" s="10">
        <v>0</v>
      </c>
      <c r="U28" s="12" t="s">
        <v>90</v>
      </c>
    </row>
    <row r="29" spans="1:21" ht="46.5">
      <c r="A29" s="3" t="s">
        <v>38</v>
      </c>
      <c r="B29" s="3" t="s">
        <v>16</v>
      </c>
      <c r="C29" s="14"/>
      <c r="D29" s="20" t="s">
        <v>81</v>
      </c>
      <c r="E29" s="16">
        <v>852</v>
      </c>
      <c r="F29" s="16">
        <v>85202</v>
      </c>
      <c r="G29" s="67">
        <f>SUM(H29:I29)</f>
        <v>500</v>
      </c>
      <c r="H29" s="84">
        <f>SUM(M29,P29,S29)</f>
        <v>76</v>
      </c>
      <c r="I29" s="78">
        <f>SUM(N29,Q29,T29)</f>
        <v>424</v>
      </c>
      <c r="J29" s="17">
        <v>0</v>
      </c>
      <c r="K29" s="98">
        <v>0</v>
      </c>
      <c r="L29" s="67">
        <v>0</v>
      </c>
      <c r="M29" s="60">
        <v>0</v>
      </c>
      <c r="N29" s="10">
        <v>0</v>
      </c>
      <c r="O29" s="67">
        <v>250</v>
      </c>
      <c r="P29" s="60">
        <v>38</v>
      </c>
      <c r="Q29" s="10">
        <v>212</v>
      </c>
      <c r="R29" s="68">
        <v>250</v>
      </c>
      <c r="S29" s="61">
        <v>38</v>
      </c>
      <c r="T29" s="9">
        <v>212</v>
      </c>
      <c r="U29" s="12" t="s">
        <v>17</v>
      </c>
    </row>
    <row r="30" spans="1:21" ht="46.5">
      <c r="A30" s="3"/>
      <c r="B30" s="3" t="s">
        <v>6</v>
      </c>
      <c r="C30" s="173"/>
      <c r="D30" s="20" t="s">
        <v>86</v>
      </c>
      <c r="E30" s="16">
        <v>700</v>
      </c>
      <c r="F30" s="16">
        <v>70095</v>
      </c>
      <c r="G30" s="67">
        <f>SUM(H30:I30)</f>
        <v>5076</v>
      </c>
      <c r="H30" s="84">
        <f>SUM(K30,M30,P30,S30)</f>
        <v>3046</v>
      </c>
      <c r="I30" s="78">
        <f>SUM(N30,Q30,T30)</f>
        <v>2030</v>
      </c>
      <c r="J30" s="17">
        <v>0</v>
      </c>
      <c r="K30" s="98">
        <v>77</v>
      </c>
      <c r="L30" s="67">
        <f>SUM(M30:N30)</f>
        <v>1299</v>
      </c>
      <c r="M30" s="60">
        <f>3330-2028-3</f>
        <v>1299</v>
      </c>
      <c r="N30" s="10">
        <v>0</v>
      </c>
      <c r="O30" s="67">
        <f>SUM(P30:Q30)</f>
        <v>3700</v>
      </c>
      <c r="P30" s="60">
        <v>1670</v>
      </c>
      <c r="Q30" s="10">
        <f>2027+3</f>
        <v>2030</v>
      </c>
      <c r="R30" s="68">
        <f>SUM(S30:T30)</f>
        <v>0</v>
      </c>
      <c r="S30" s="61">
        <v>0</v>
      </c>
      <c r="T30" s="9">
        <v>0</v>
      </c>
      <c r="U30" s="12" t="s">
        <v>90</v>
      </c>
    </row>
    <row r="31" spans="1:21" ht="61.5">
      <c r="A31" s="3"/>
      <c r="B31" s="3" t="s">
        <v>7</v>
      </c>
      <c r="C31" s="173"/>
      <c r="D31" s="20" t="s">
        <v>94</v>
      </c>
      <c r="E31" s="16">
        <v>700</v>
      </c>
      <c r="F31" s="16">
        <v>70005</v>
      </c>
      <c r="G31" s="67">
        <v>6850</v>
      </c>
      <c r="H31" s="84">
        <v>694</v>
      </c>
      <c r="I31" s="78">
        <v>6156</v>
      </c>
      <c r="J31" s="17">
        <v>0</v>
      </c>
      <c r="K31" s="98">
        <v>0</v>
      </c>
      <c r="L31" s="67">
        <v>0</v>
      </c>
      <c r="M31" s="60">
        <v>0</v>
      </c>
      <c r="N31" s="10">
        <v>0</v>
      </c>
      <c r="O31" s="67">
        <v>145</v>
      </c>
      <c r="P31" s="60">
        <v>0</v>
      </c>
      <c r="Q31" s="10">
        <v>145</v>
      </c>
      <c r="R31" s="67">
        <f>SUM(S31:T31)</f>
        <v>2275</v>
      </c>
      <c r="S31" s="60">
        <v>336</v>
      </c>
      <c r="T31" s="10">
        <v>1939</v>
      </c>
      <c r="U31" s="12" t="s">
        <v>90</v>
      </c>
    </row>
    <row r="32" spans="1:21" ht="32.25" thickBot="1">
      <c r="A32" s="44"/>
      <c r="B32" s="44" t="s">
        <v>9</v>
      </c>
      <c r="C32" s="45"/>
      <c r="D32" s="108" t="s">
        <v>95</v>
      </c>
      <c r="E32" s="16">
        <v>700</v>
      </c>
      <c r="F32" s="16">
        <v>70095</v>
      </c>
      <c r="G32" s="103">
        <v>537</v>
      </c>
      <c r="H32" s="104">
        <v>84</v>
      </c>
      <c r="I32" s="105">
        <v>453</v>
      </c>
      <c r="J32" s="17">
        <v>0</v>
      </c>
      <c r="K32" s="98">
        <v>0</v>
      </c>
      <c r="L32" s="67">
        <v>155</v>
      </c>
      <c r="M32" s="60">
        <v>26</v>
      </c>
      <c r="N32" s="10">
        <v>129</v>
      </c>
      <c r="O32" s="103">
        <v>0</v>
      </c>
      <c r="P32" s="106">
        <v>0</v>
      </c>
      <c r="Q32" s="107">
        <v>0</v>
      </c>
      <c r="R32" s="68">
        <v>0</v>
      </c>
      <c r="S32" s="61">
        <v>0</v>
      </c>
      <c r="T32" s="9">
        <v>0</v>
      </c>
      <c r="U32" s="12" t="s">
        <v>90</v>
      </c>
    </row>
    <row r="33" spans="1:21" ht="32.25" thickBot="1" thickTop="1">
      <c r="A33" s="41" t="s">
        <v>46</v>
      </c>
      <c r="B33" s="41"/>
      <c r="C33" s="42"/>
      <c r="D33" s="43" t="s">
        <v>20</v>
      </c>
      <c r="E33" s="36"/>
      <c r="F33" s="36"/>
      <c r="G33" s="64"/>
      <c r="H33" s="83"/>
      <c r="I33" s="77"/>
      <c r="J33" s="37"/>
      <c r="K33" s="96"/>
      <c r="L33" s="64"/>
      <c r="M33" s="58"/>
      <c r="N33" s="38"/>
      <c r="O33" s="64"/>
      <c r="P33" s="58"/>
      <c r="Q33" s="38"/>
      <c r="R33" s="64"/>
      <c r="S33" s="58"/>
      <c r="T33" s="38"/>
      <c r="U33" s="39"/>
    </row>
    <row r="34" spans="1:21" ht="32.25" thickTop="1">
      <c r="A34" s="115"/>
      <c r="B34" s="29" t="s">
        <v>2</v>
      </c>
      <c r="C34" s="152"/>
      <c r="D34" s="40" t="s">
        <v>111</v>
      </c>
      <c r="E34" s="109">
        <v>750</v>
      </c>
      <c r="F34" s="109">
        <v>75023</v>
      </c>
      <c r="G34" s="110">
        <f aca="true" t="shared" si="3" ref="G34:G40">SUM(H34:I34)</f>
        <v>4889</v>
      </c>
      <c r="H34" s="111">
        <f>SUM(J34,K34,M34,P34,S34)</f>
        <v>1386</v>
      </c>
      <c r="I34" s="112">
        <f aca="true" t="shared" si="4" ref="I34:I40">SUM(N34,Q34,T34)</f>
        <v>3503</v>
      </c>
      <c r="J34" s="170">
        <v>102</v>
      </c>
      <c r="K34" s="171">
        <v>626</v>
      </c>
      <c r="L34" s="110">
        <f>SUM(M34:N34)</f>
        <v>588</v>
      </c>
      <c r="M34" s="113">
        <v>588</v>
      </c>
      <c r="N34" s="114">
        <v>0</v>
      </c>
      <c r="O34" s="110">
        <f>SUM(P34:Q34)</f>
        <v>3573</v>
      </c>
      <c r="P34" s="113">
        <v>70</v>
      </c>
      <c r="Q34" s="114">
        <v>3503</v>
      </c>
      <c r="R34" s="110">
        <f aca="true" t="shared" si="5" ref="R34:R40">SUM(S34:T34)</f>
        <v>0</v>
      </c>
      <c r="S34" s="113">
        <v>0</v>
      </c>
      <c r="T34" s="114">
        <v>0</v>
      </c>
      <c r="U34" s="35" t="s">
        <v>17</v>
      </c>
    </row>
    <row r="35" spans="1:21" ht="18.75">
      <c r="A35" s="153"/>
      <c r="B35" s="29" t="s">
        <v>15</v>
      </c>
      <c r="C35" s="159"/>
      <c r="D35" s="40" t="s">
        <v>89</v>
      </c>
      <c r="E35" s="31">
        <v>853</v>
      </c>
      <c r="F35" s="31">
        <v>85305</v>
      </c>
      <c r="G35" s="70">
        <f t="shared" si="3"/>
        <v>494</v>
      </c>
      <c r="H35" s="155">
        <f>SUM(K35,M35,P35,S35)</f>
        <v>253</v>
      </c>
      <c r="I35" s="156">
        <f t="shared" si="4"/>
        <v>241</v>
      </c>
      <c r="J35" s="157">
        <v>0</v>
      </c>
      <c r="K35" s="158">
        <v>78</v>
      </c>
      <c r="L35" s="70">
        <f>SUM(M35:N35)</f>
        <v>170</v>
      </c>
      <c r="M35" s="63">
        <f>13+4+153</f>
        <v>170</v>
      </c>
      <c r="N35" s="34">
        <v>0</v>
      </c>
      <c r="O35" s="70">
        <f>SUM(P35:Q35)</f>
        <v>246</v>
      </c>
      <c r="P35" s="63">
        <v>5</v>
      </c>
      <c r="Q35" s="34">
        <v>241</v>
      </c>
      <c r="R35" s="70">
        <v>0</v>
      </c>
      <c r="S35" s="63">
        <v>0</v>
      </c>
      <c r="T35" s="34">
        <v>0</v>
      </c>
      <c r="U35" s="35" t="s">
        <v>17</v>
      </c>
    </row>
    <row r="36" spans="1:21" ht="46.5">
      <c r="A36" s="160"/>
      <c r="B36" s="29" t="s">
        <v>16</v>
      </c>
      <c r="C36" s="161"/>
      <c r="D36" s="40" t="s">
        <v>113</v>
      </c>
      <c r="E36" s="16">
        <v>801</v>
      </c>
      <c r="F36" s="16">
        <v>80101</v>
      </c>
      <c r="G36" s="68">
        <f t="shared" si="3"/>
        <v>8722</v>
      </c>
      <c r="H36" s="162">
        <f>SUM(J36,K36,M36,P36,S36)</f>
        <v>3818</v>
      </c>
      <c r="I36" s="163">
        <f>SUM(N36,Q36,T36)</f>
        <v>4904</v>
      </c>
      <c r="J36" s="18">
        <v>999</v>
      </c>
      <c r="K36" s="97">
        <v>156</v>
      </c>
      <c r="L36" s="68">
        <f>SUM(M36:N36)</f>
        <v>2565</v>
      </c>
      <c r="M36" s="61">
        <f>2515+50</f>
        <v>2565</v>
      </c>
      <c r="N36" s="9">
        <v>0</v>
      </c>
      <c r="O36" s="68">
        <f>SUM(P36:Q36)</f>
        <v>5002</v>
      </c>
      <c r="P36" s="61">
        <v>98</v>
      </c>
      <c r="Q36" s="9">
        <v>4904</v>
      </c>
      <c r="R36" s="68">
        <f t="shared" si="5"/>
        <v>0</v>
      </c>
      <c r="S36" s="61">
        <v>0</v>
      </c>
      <c r="T36" s="9">
        <v>0</v>
      </c>
      <c r="U36" s="35" t="s">
        <v>17</v>
      </c>
    </row>
    <row r="37" spans="1:21" ht="31.5">
      <c r="A37" s="153"/>
      <c r="B37" s="29" t="s">
        <v>6</v>
      </c>
      <c r="C37" s="159"/>
      <c r="D37" s="40" t="s">
        <v>112</v>
      </c>
      <c r="E37" s="31">
        <v>801</v>
      </c>
      <c r="F37" s="31">
        <v>80104</v>
      </c>
      <c r="G37" s="70">
        <f t="shared" si="3"/>
        <v>5435</v>
      </c>
      <c r="H37" s="155">
        <f>SUM(J37,K37,M37,P37,S37)</f>
        <v>2102</v>
      </c>
      <c r="I37" s="156">
        <f t="shared" si="4"/>
        <v>3333</v>
      </c>
      <c r="J37" s="157">
        <v>358</v>
      </c>
      <c r="K37" s="158">
        <v>369</v>
      </c>
      <c r="L37" s="70">
        <f>SUM(M37:N37)</f>
        <v>1308</v>
      </c>
      <c r="M37" s="63">
        <f>1515-207</f>
        <v>1308</v>
      </c>
      <c r="N37" s="34">
        <v>0</v>
      </c>
      <c r="O37" s="70">
        <f>SUM(P37:Q37)</f>
        <v>3400</v>
      </c>
      <c r="P37" s="63">
        <v>67</v>
      </c>
      <c r="Q37" s="34">
        <v>3333</v>
      </c>
      <c r="R37" s="70">
        <f t="shared" si="5"/>
        <v>0</v>
      </c>
      <c r="S37" s="63">
        <v>0</v>
      </c>
      <c r="T37" s="34">
        <v>0</v>
      </c>
      <c r="U37" s="35" t="s">
        <v>17</v>
      </c>
    </row>
    <row r="38" spans="1:21" ht="31.5">
      <c r="A38" s="153"/>
      <c r="B38" s="29" t="s">
        <v>7</v>
      </c>
      <c r="C38" s="154"/>
      <c r="D38" s="40" t="s">
        <v>84</v>
      </c>
      <c r="E38" s="31">
        <v>801</v>
      </c>
      <c r="F38" s="31">
        <v>80110</v>
      </c>
      <c r="G38" s="70">
        <f t="shared" si="3"/>
        <v>9804</v>
      </c>
      <c r="H38" s="155">
        <f>SUM(J38,K38,M38,P38,S38)</f>
        <v>2298</v>
      </c>
      <c r="I38" s="156">
        <f>SUM(N38,Q38,T38)</f>
        <v>7506</v>
      </c>
      <c r="J38" s="157">
        <v>441</v>
      </c>
      <c r="K38" s="158">
        <v>717</v>
      </c>
      <c r="L38" s="70">
        <f>SUM(M38:N38)</f>
        <v>990</v>
      </c>
      <c r="M38" s="63">
        <f>971+19</f>
        <v>990</v>
      </c>
      <c r="N38" s="34">
        <v>0</v>
      </c>
      <c r="O38" s="70">
        <f>SUM(P38:Q38)</f>
        <v>7656</v>
      </c>
      <c r="P38" s="63">
        <v>150</v>
      </c>
      <c r="Q38" s="34">
        <v>7506</v>
      </c>
      <c r="R38" s="70">
        <f t="shared" si="5"/>
        <v>0</v>
      </c>
      <c r="S38" s="63">
        <v>0</v>
      </c>
      <c r="T38" s="34">
        <v>0</v>
      </c>
      <c r="U38" s="35" t="s">
        <v>17</v>
      </c>
    </row>
    <row r="39" spans="1:21" ht="31.5">
      <c r="A39" s="49"/>
      <c r="B39" s="29" t="s">
        <v>9</v>
      </c>
      <c r="C39" s="50"/>
      <c r="D39" s="40" t="s">
        <v>97</v>
      </c>
      <c r="E39" s="31">
        <v>921</v>
      </c>
      <c r="F39" s="31">
        <v>92116</v>
      </c>
      <c r="G39" s="65">
        <f t="shared" si="3"/>
        <v>260</v>
      </c>
      <c r="H39" s="81">
        <f>SUM(M39,P39,S39)</f>
        <v>39</v>
      </c>
      <c r="I39" s="75">
        <f t="shared" si="4"/>
        <v>221</v>
      </c>
      <c r="J39" s="32">
        <v>0</v>
      </c>
      <c r="K39" s="100">
        <v>0</v>
      </c>
      <c r="L39" s="70">
        <v>0</v>
      </c>
      <c r="M39" s="63">
        <v>0</v>
      </c>
      <c r="N39" s="34">
        <v>0</v>
      </c>
      <c r="O39" s="70">
        <v>260</v>
      </c>
      <c r="P39" s="63">
        <v>39</v>
      </c>
      <c r="Q39" s="34">
        <v>221</v>
      </c>
      <c r="R39" s="70">
        <f t="shared" si="5"/>
        <v>0</v>
      </c>
      <c r="S39" s="63">
        <v>0</v>
      </c>
      <c r="T39" s="34">
        <v>0</v>
      </c>
      <c r="U39" s="35" t="s">
        <v>91</v>
      </c>
    </row>
    <row r="40" spans="1:21" ht="32.25" thickBot="1">
      <c r="A40" s="2"/>
      <c r="B40" s="29" t="s">
        <v>10</v>
      </c>
      <c r="C40" s="15"/>
      <c r="D40" s="108" t="s">
        <v>98</v>
      </c>
      <c r="E40" s="16">
        <v>921</v>
      </c>
      <c r="F40" s="16">
        <v>92109</v>
      </c>
      <c r="G40" s="67">
        <f t="shared" si="3"/>
        <v>6100</v>
      </c>
      <c r="H40" s="84">
        <f>SUM(M40,P40,S40)</f>
        <v>916</v>
      </c>
      <c r="I40" s="78">
        <f t="shared" si="4"/>
        <v>5184</v>
      </c>
      <c r="J40" s="17">
        <v>0</v>
      </c>
      <c r="K40" s="98">
        <v>0</v>
      </c>
      <c r="L40" s="68">
        <v>0</v>
      </c>
      <c r="M40" s="61">
        <v>0</v>
      </c>
      <c r="N40" s="9">
        <v>0</v>
      </c>
      <c r="O40" s="68">
        <v>3050</v>
      </c>
      <c r="P40" s="61">
        <v>458</v>
      </c>
      <c r="Q40" s="9">
        <v>2592</v>
      </c>
      <c r="R40" s="68">
        <f t="shared" si="5"/>
        <v>3050</v>
      </c>
      <c r="S40" s="61">
        <v>458</v>
      </c>
      <c r="T40" s="9">
        <v>2592</v>
      </c>
      <c r="U40" s="35" t="s">
        <v>92</v>
      </c>
    </row>
    <row r="41" spans="1:21" ht="19.5" thickBot="1" thickTop="1">
      <c r="A41" s="41" t="s">
        <v>19</v>
      </c>
      <c r="B41" s="41"/>
      <c r="C41" s="42"/>
      <c r="D41" s="51" t="s">
        <v>22</v>
      </c>
      <c r="E41" s="36"/>
      <c r="F41" s="36"/>
      <c r="G41" s="79"/>
      <c r="H41" s="80"/>
      <c r="I41" s="74"/>
      <c r="J41" s="37"/>
      <c r="K41" s="96"/>
      <c r="L41" s="64"/>
      <c r="M41" s="58"/>
      <c r="N41" s="38"/>
      <c r="O41" s="64"/>
      <c r="P41" s="58"/>
      <c r="Q41" s="38"/>
      <c r="R41" s="64"/>
      <c r="S41" s="58"/>
      <c r="T41" s="38"/>
      <c r="U41" s="39"/>
    </row>
    <row r="42" spans="1:21" ht="32.25" thickTop="1">
      <c r="A42" s="3" t="s">
        <v>38</v>
      </c>
      <c r="B42" s="3" t="s">
        <v>2</v>
      </c>
      <c r="C42" s="14"/>
      <c r="D42" s="20" t="s">
        <v>82</v>
      </c>
      <c r="E42" s="16">
        <v>750</v>
      </c>
      <c r="F42" s="16">
        <v>75023</v>
      </c>
      <c r="G42" s="67">
        <f>SUM(H42:I42)</f>
        <v>2000</v>
      </c>
      <c r="H42" s="84">
        <f>SUM(M42,P42,S42)</f>
        <v>342</v>
      </c>
      <c r="I42" s="78">
        <f>SUM(N42,Q42,T42)</f>
        <v>1658</v>
      </c>
      <c r="J42" s="17">
        <v>0</v>
      </c>
      <c r="K42" s="98">
        <v>0</v>
      </c>
      <c r="L42" s="67">
        <f>SUM(M42:N42)</f>
        <v>50</v>
      </c>
      <c r="M42" s="60">
        <v>50</v>
      </c>
      <c r="N42" s="10">
        <v>0</v>
      </c>
      <c r="O42" s="67">
        <v>975</v>
      </c>
      <c r="P42" s="60">
        <v>146</v>
      </c>
      <c r="Q42" s="10">
        <v>829</v>
      </c>
      <c r="R42" s="67">
        <f>SUM(S42:T42)</f>
        <v>975</v>
      </c>
      <c r="S42" s="60">
        <v>146</v>
      </c>
      <c r="T42" s="10">
        <v>829</v>
      </c>
      <c r="U42" s="12" t="s">
        <v>17</v>
      </c>
    </row>
    <row r="43" spans="1:21" ht="47.25" thickBot="1">
      <c r="A43" s="2"/>
      <c r="B43" s="3" t="s">
        <v>15</v>
      </c>
      <c r="C43" s="15"/>
      <c r="D43" s="108" t="s">
        <v>99</v>
      </c>
      <c r="E43" s="16">
        <v>921</v>
      </c>
      <c r="F43" s="16">
        <v>92116</v>
      </c>
      <c r="G43" s="67">
        <v>4250</v>
      </c>
      <c r="H43" s="84">
        <v>678</v>
      </c>
      <c r="I43" s="78">
        <v>3572</v>
      </c>
      <c r="J43" s="17">
        <v>0</v>
      </c>
      <c r="K43" s="98">
        <v>0</v>
      </c>
      <c r="L43" s="68">
        <v>0</v>
      </c>
      <c r="M43" s="61">
        <v>0</v>
      </c>
      <c r="N43" s="9">
        <v>0</v>
      </c>
      <c r="O43" s="68">
        <v>4250</v>
      </c>
      <c r="P43" s="61">
        <v>678</v>
      </c>
      <c r="Q43" s="9">
        <v>3572</v>
      </c>
      <c r="R43" s="68">
        <f>SUM(S43:T43)</f>
        <v>0</v>
      </c>
      <c r="S43" s="61">
        <v>0</v>
      </c>
      <c r="T43" s="9">
        <v>0</v>
      </c>
      <c r="U43" s="35" t="s">
        <v>91</v>
      </c>
    </row>
    <row r="44" spans="1:21" ht="19.5" thickBot="1" thickTop="1">
      <c r="A44" s="41" t="s">
        <v>21</v>
      </c>
      <c r="B44" s="41"/>
      <c r="C44" s="42"/>
      <c r="D44" s="43" t="s">
        <v>32</v>
      </c>
      <c r="E44" s="36"/>
      <c r="F44" s="36"/>
      <c r="G44" s="64"/>
      <c r="H44" s="83"/>
      <c r="I44" s="77"/>
      <c r="J44" s="37"/>
      <c r="K44" s="96"/>
      <c r="L44" s="64"/>
      <c r="M44" s="58"/>
      <c r="N44" s="38"/>
      <c r="O44" s="64"/>
      <c r="P44" s="58"/>
      <c r="Q44" s="38"/>
      <c r="R44" s="64"/>
      <c r="S44" s="58"/>
      <c r="T44" s="38"/>
      <c r="U44" s="52"/>
    </row>
    <row r="45" spans="1:21" ht="62.25" thickTop="1">
      <c r="A45" s="3" t="s">
        <v>38</v>
      </c>
      <c r="B45" s="3" t="s">
        <v>2</v>
      </c>
      <c r="C45" s="14"/>
      <c r="D45" s="20" t="s">
        <v>100</v>
      </c>
      <c r="E45" s="16">
        <v>801</v>
      </c>
      <c r="F45" s="16">
        <v>80101</v>
      </c>
      <c r="G45" s="67">
        <f aca="true" t="shared" si="6" ref="G45:G51">SUM(H45:I45)</f>
        <v>280</v>
      </c>
      <c r="H45" s="84">
        <f>SUM(M45,P45,S45)</f>
        <v>42</v>
      </c>
      <c r="I45" s="78">
        <f>SUM(N45,Q45,T45)</f>
        <v>238</v>
      </c>
      <c r="J45" s="17">
        <v>0</v>
      </c>
      <c r="K45" s="98">
        <v>0</v>
      </c>
      <c r="L45" s="67">
        <f>SUM(M45:N45)</f>
        <v>0</v>
      </c>
      <c r="M45" s="60">
        <v>0</v>
      </c>
      <c r="N45" s="10">
        <v>0</v>
      </c>
      <c r="O45" s="67">
        <f aca="true" t="shared" si="7" ref="O45:O51">SUM(P45:Q45)</f>
        <v>280</v>
      </c>
      <c r="P45" s="60">
        <v>42</v>
      </c>
      <c r="Q45" s="10">
        <v>238</v>
      </c>
      <c r="R45" s="67">
        <f>SUM(S45:T45)</f>
        <v>0</v>
      </c>
      <c r="S45" s="60">
        <v>0</v>
      </c>
      <c r="T45" s="10">
        <v>0</v>
      </c>
      <c r="U45" s="12" t="s">
        <v>17</v>
      </c>
    </row>
    <row r="46" spans="1:21" ht="31.5">
      <c r="A46" s="3"/>
      <c r="B46" s="3" t="s">
        <v>15</v>
      </c>
      <c r="C46" s="14"/>
      <c r="D46" s="20" t="s">
        <v>70</v>
      </c>
      <c r="E46" s="116">
        <v>926</v>
      </c>
      <c r="F46" s="116">
        <v>92601</v>
      </c>
      <c r="G46" s="117">
        <f>SUM(H46:I46)</f>
        <v>5150</v>
      </c>
      <c r="H46" s="118">
        <f>SUM(M46,P46,S46)</f>
        <v>5150</v>
      </c>
      <c r="I46" s="95">
        <f>SUM(N46,Q46,T46)</f>
        <v>0</v>
      </c>
      <c r="J46" s="119">
        <v>0</v>
      </c>
      <c r="K46" s="120">
        <v>0</v>
      </c>
      <c r="L46" s="117">
        <f>SUM(M46:N46)</f>
        <v>75</v>
      </c>
      <c r="M46" s="121">
        <f>50+25</f>
        <v>75</v>
      </c>
      <c r="N46" s="122">
        <v>0</v>
      </c>
      <c r="O46" s="117">
        <f t="shared" si="7"/>
        <v>2575</v>
      </c>
      <c r="P46" s="121">
        <f>2500+75</f>
        <v>2575</v>
      </c>
      <c r="Q46" s="122">
        <v>0</v>
      </c>
      <c r="R46" s="68">
        <f>SUM(S46:T46)</f>
        <v>2500</v>
      </c>
      <c r="S46" s="61">
        <v>2500</v>
      </c>
      <c r="T46" s="9">
        <v>0</v>
      </c>
      <c r="U46" s="12" t="s">
        <v>17</v>
      </c>
    </row>
    <row r="47" spans="1:21" ht="46.5">
      <c r="A47" s="3" t="s">
        <v>38</v>
      </c>
      <c r="B47" s="3" t="s">
        <v>16</v>
      </c>
      <c r="C47" s="14"/>
      <c r="D47" s="20" t="s">
        <v>101</v>
      </c>
      <c r="E47" s="16">
        <v>926</v>
      </c>
      <c r="F47" s="16">
        <v>92695</v>
      </c>
      <c r="G47" s="67">
        <f>SUM(H47:I47)</f>
        <v>53492</v>
      </c>
      <c r="H47" s="84">
        <f>SUM(K47,M47,P47,S47)</f>
        <v>33492</v>
      </c>
      <c r="I47" s="78">
        <f>SUM(N47,Q47,T47)</f>
        <v>20000</v>
      </c>
      <c r="J47" s="17">
        <v>0</v>
      </c>
      <c r="K47" s="98">
        <v>0</v>
      </c>
      <c r="L47" s="67">
        <f>SUM(M47:N47)</f>
        <v>342</v>
      </c>
      <c r="M47" s="60">
        <v>342</v>
      </c>
      <c r="N47" s="10">
        <v>0</v>
      </c>
      <c r="O47" s="67">
        <f t="shared" si="7"/>
        <v>26575</v>
      </c>
      <c r="P47" s="60">
        <v>16575</v>
      </c>
      <c r="Q47" s="10">
        <v>10000</v>
      </c>
      <c r="R47" s="68">
        <f>SUM(S47:T47)</f>
        <v>26575</v>
      </c>
      <c r="S47" s="61">
        <v>16575</v>
      </c>
      <c r="T47" s="9">
        <v>10000</v>
      </c>
      <c r="U47" s="13" t="s">
        <v>33</v>
      </c>
    </row>
    <row r="48" spans="1:21" ht="31.5">
      <c r="A48" s="3" t="s">
        <v>38</v>
      </c>
      <c r="B48" s="3" t="s">
        <v>6</v>
      </c>
      <c r="C48" s="14"/>
      <c r="D48" s="20" t="s">
        <v>67</v>
      </c>
      <c r="E48" s="16">
        <v>926</v>
      </c>
      <c r="F48" s="16">
        <v>92601</v>
      </c>
      <c r="G48" s="67">
        <f t="shared" si="6"/>
        <v>850</v>
      </c>
      <c r="H48" s="84">
        <f>SUM(M48,P48)</f>
        <v>850</v>
      </c>
      <c r="I48" s="78">
        <f>SUM(Q48)</f>
        <v>0</v>
      </c>
      <c r="J48" s="17">
        <v>0</v>
      </c>
      <c r="K48" s="98">
        <v>0</v>
      </c>
      <c r="L48" s="67">
        <f>SUM(M48:N48)</f>
        <v>150</v>
      </c>
      <c r="M48" s="60">
        <v>150</v>
      </c>
      <c r="N48" s="10">
        <v>0</v>
      </c>
      <c r="O48" s="68">
        <f t="shared" si="7"/>
        <v>700</v>
      </c>
      <c r="P48" s="61">
        <f>400+300</f>
        <v>700</v>
      </c>
      <c r="Q48" s="9">
        <v>0</v>
      </c>
      <c r="R48" s="68"/>
      <c r="S48" s="61"/>
      <c r="T48" s="9"/>
      <c r="U48" s="12" t="s">
        <v>17</v>
      </c>
    </row>
    <row r="49" spans="1:21" ht="46.5">
      <c r="A49" s="3" t="s">
        <v>38</v>
      </c>
      <c r="B49" s="3" t="s">
        <v>7</v>
      </c>
      <c r="C49" s="14"/>
      <c r="D49" s="20" t="s">
        <v>83</v>
      </c>
      <c r="E49" s="16">
        <v>926</v>
      </c>
      <c r="F49" s="16">
        <v>92695</v>
      </c>
      <c r="G49" s="67">
        <f t="shared" si="6"/>
        <v>6220</v>
      </c>
      <c r="H49" s="84">
        <f>SUM(M49,P49,S49)</f>
        <v>1120</v>
      </c>
      <c r="I49" s="60">
        <f>SUM(N49,Q49,T49)</f>
        <v>5100</v>
      </c>
      <c r="J49" s="17">
        <v>0</v>
      </c>
      <c r="K49" s="98">
        <v>0</v>
      </c>
      <c r="L49" s="67">
        <f>SUM(M49:N49)</f>
        <v>110</v>
      </c>
      <c r="M49" s="60">
        <f>50+60</f>
        <v>110</v>
      </c>
      <c r="N49" s="10">
        <v>0</v>
      </c>
      <c r="O49" s="67">
        <f t="shared" si="7"/>
        <v>1110</v>
      </c>
      <c r="P49" s="60">
        <f>150+110</f>
        <v>260</v>
      </c>
      <c r="Q49" s="10">
        <v>850</v>
      </c>
      <c r="R49" s="67">
        <f>SUM(S49:T49)</f>
        <v>5000</v>
      </c>
      <c r="S49" s="60">
        <v>750</v>
      </c>
      <c r="T49" s="10">
        <v>4250</v>
      </c>
      <c r="U49" s="12" t="s">
        <v>17</v>
      </c>
    </row>
    <row r="50" spans="1:22" ht="31.5">
      <c r="A50" s="3" t="s">
        <v>38</v>
      </c>
      <c r="B50" s="3" t="s">
        <v>9</v>
      </c>
      <c r="C50" s="14"/>
      <c r="D50" s="20" t="s">
        <v>102</v>
      </c>
      <c r="E50" s="16">
        <v>921</v>
      </c>
      <c r="F50" s="16">
        <v>92109</v>
      </c>
      <c r="G50" s="67">
        <f>SUM(H50:I50)</f>
        <v>13650</v>
      </c>
      <c r="H50" s="84">
        <v>2175</v>
      </c>
      <c r="I50" s="78">
        <v>11475</v>
      </c>
      <c r="J50" s="17">
        <v>0</v>
      </c>
      <c r="K50" s="98">
        <v>0</v>
      </c>
      <c r="L50" s="67">
        <v>0</v>
      </c>
      <c r="M50" s="60">
        <v>0</v>
      </c>
      <c r="N50" s="10">
        <v>0</v>
      </c>
      <c r="O50" s="67">
        <f>SUM(P50:Q50)</f>
        <v>2150</v>
      </c>
      <c r="P50" s="60">
        <f>300+150</f>
        <v>450</v>
      </c>
      <c r="Q50" s="10">
        <v>1700</v>
      </c>
      <c r="R50" s="67">
        <f>SUM(S50:T50)</f>
        <v>2000</v>
      </c>
      <c r="S50" s="60">
        <v>300</v>
      </c>
      <c r="T50" s="10">
        <v>1700</v>
      </c>
      <c r="U50" s="12" t="s">
        <v>92</v>
      </c>
      <c r="V50" s="172"/>
    </row>
    <row r="51" spans="1:21" ht="31.5">
      <c r="A51" s="3" t="s">
        <v>38</v>
      </c>
      <c r="B51" s="3" t="s">
        <v>10</v>
      </c>
      <c r="C51" s="14"/>
      <c r="D51" s="20" t="s">
        <v>24</v>
      </c>
      <c r="E51" s="16">
        <v>801</v>
      </c>
      <c r="F51" s="16">
        <v>80195</v>
      </c>
      <c r="G51" s="67">
        <f t="shared" si="6"/>
        <v>650</v>
      </c>
      <c r="H51" s="84">
        <f>SUM(K51,M51,P51)</f>
        <v>650</v>
      </c>
      <c r="I51" s="78">
        <f>SUM(N51,Q51)</f>
        <v>0</v>
      </c>
      <c r="J51" s="18">
        <v>0</v>
      </c>
      <c r="K51" s="97">
        <v>102</v>
      </c>
      <c r="L51" s="67">
        <f>SUM(M51:N51)</f>
        <v>50</v>
      </c>
      <c r="M51" s="60">
        <v>50</v>
      </c>
      <c r="N51" s="10">
        <v>0</v>
      </c>
      <c r="O51" s="67">
        <f t="shared" si="7"/>
        <v>498</v>
      </c>
      <c r="P51" s="60">
        <v>498</v>
      </c>
      <c r="Q51" s="10">
        <v>0</v>
      </c>
      <c r="R51" s="68">
        <v>0</v>
      </c>
      <c r="S51" s="61">
        <v>0</v>
      </c>
      <c r="T51" s="9">
        <v>0</v>
      </c>
      <c r="U51" s="12" t="s">
        <v>17</v>
      </c>
    </row>
    <row r="52" spans="1:21" ht="77.25" thickBot="1">
      <c r="A52" s="44"/>
      <c r="B52" s="44" t="s">
        <v>62</v>
      </c>
      <c r="C52" s="45"/>
      <c r="D52" s="27" t="s">
        <v>103</v>
      </c>
      <c r="E52" s="23">
        <v>926</v>
      </c>
      <c r="F52" s="23">
        <v>92695</v>
      </c>
      <c r="G52" s="66">
        <v>20150</v>
      </c>
      <c r="H52" s="82">
        <v>3150</v>
      </c>
      <c r="I52" s="76">
        <v>17000</v>
      </c>
      <c r="J52" s="24">
        <v>0</v>
      </c>
      <c r="K52" s="101">
        <v>0</v>
      </c>
      <c r="L52" s="72">
        <v>150</v>
      </c>
      <c r="M52" s="71">
        <v>150</v>
      </c>
      <c r="N52" s="11">
        <v>0</v>
      </c>
      <c r="O52" s="72">
        <v>10000</v>
      </c>
      <c r="P52" s="71">
        <v>1500</v>
      </c>
      <c r="Q52" s="11">
        <v>8500</v>
      </c>
      <c r="R52" s="72">
        <v>10000</v>
      </c>
      <c r="S52" s="71">
        <v>1500</v>
      </c>
      <c r="T52" s="11">
        <v>8500</v>
      </c>
      <c r="U52" s="35" t="s">
        <v>93</v>
      </c>
    </row>
    <row r="53" spans="1:21" ht="32.25" thickBot="1" thickTop="1">
      <c r="A53" s="42" t="s">
        <v>23</v>
      </c>
      <c r="B53" s="174"/>
      <c r="C53" s="42"/>
      <c r="D53" s="43" t="s">
        <v>26</v>
      </c>
      <c r="E53" s="36"/>
      <c r="F53" s="36"/>
      <c r="G53" s="64"/>
      <c r="H53" s="83"/>
      <c r="I53" s="77"/>
      <c r="J53" s="37"/>
      <c r="K53" s="96"/>
      <c r="L53" s="64"/>
      <c r="M53" s="58"/>
      <c r="N53" s="38"/>
      <c r="O53" s="64"/>
      <c r="P53" s="58"/>
      <c r="Q53" s="38"/>
      <c r="R53" s="64"/>
      <c r="S53" s="58"/>
      <c r="T53" s="38"/>
      <c r="U53" s="52"/>
    </row>
    <row r="54" spans="1:21" ht="20.25" thickBot="1" thickTop="1">
      <c r="A54" s="29" t="s">
        <v>38</v>
      </c>
      <c r="B54" s="29" t="s">
        <v>2</v>
      </c>
      <c r="C54" s="30"/>
      <c r="D54" s="40" t="s">
        <v>27</v>
      </c>
      <c r="E54" s="31">
        <v>750</v>
      </c>
      <c r="F54" s="31">
        <v>75023</v>
      </c>
      <c r="G54" s="65">
        <f>SUM(H54:I54)</f>
        <v>837</v>
      </c>
      <c r="H54" s="81">
        <f>SUM(J54,K54,M54,P54,S54)</f>
        <v>837</v>
      </c>
      <c r="I54" s="75">
        <f>SUM(N54,Q54,T54)</f>
        <v>0</v>
      </c>
      <c r="J54" s="32">
        <v>185</v>
      </c>
      <c r="K54" s="100">
        <v>202</v>
      </c>
      <c r="L54" s="65">
        <v>225</v>
      </c>
      <c r="M54" s="59">
        <v>225</v>
      </c>
      <c r="N54" s="33">
        <v>0</v>
      </c>
      <c r="O54" s="65">
        <f>SUM(P54:Q54)</f>
        <v>225</v>
      </c>
      <c r="P54" s="59">
        <v>225</v>
      </c>
      <c r="Q54" s="33">
        <v>0</v>
      </c>
      <c r="R54" s="65">
        <f>SUM(S54:T54)</f>
        <v>0</v>
      </c>
      <c r="S54" s="59">
        <v>0</v>
      </c>
      <c r="T54" s="33">
        <v>0</v>
      </c>
      <c r="U54" s="35" t="s">
        <v>17</v>
      </c>
    </row>
    <row r="55" spans="1:21" ht="19.5" thickBot="1" thickTop="1">
      <c r="A55" s="41" t="s">
        <v>25</v>
      </c>
      <c r="B55" s="41"/>
      <c r="C55" s="42"/>
      <c r="D55" s="53" t="s">
        <v>28</v>
      </c>
      <c r="E55" s="36"/>
      <c r="F55" s="36"/>
      <c r="G55" s="64" t="s">
        <v>38</v>
      </c>
      <c r="H55" s="83"/>
      <c r="I55" s="77"/>
      <c r="J55" s="37"/>
      <c r="K55" s="96"/>
      <c r="L55" s="64"/>
      <c r="M55" s="58"/>
      <c r="N55" s="38"/>
      <c r="O55" s="64"/>
      <c r="P55" s="58"/>
      <c r="Q55" s="38"/>
      <c r="R55" s="64"/>
      <c r="S55" s="58"/>
      <c r="T55" s="38"/>
      <c r="U55" s="52"/>
    </row>
    <row r="56" spans="1:21" ht="19.5" thickBot="1" thickTop="1">
      <c r="A56" s="85"/>
      <c r="B56" s="87" t="s">
        <v>2</v>
      </c>
      <c r="C56" s="85"/>
      <c r="D56" s="88" t="s">
        <v>43</v>
      </c>
      <c r="E56" s="46">
        <v>900</v>
      </c>
      <c r="F56" s="46">
        <v>90001</v>
      </c>
      <c r="G56" s="86">
        <f>SUM(H56:I56)</f>
        <v>20342</v>
      </c>
      <c r="H56" s="7"/>
      <c r="I56" s="94">
        <f>SUM(J56,K56,N56,Q56)</f>
        <v>20342</v>
      </c>
      <c r="J56" s="47">
        <f>1678+3274</f>
        <v>4952</v>
      </c>
      <c r="K56" s="99">
        <v>15390</v>
      </c>
      <c r="L56" s="86">
        <f>SUM(M56:N56)</f>
        <v>0</v>
      </c>
      <c r="M56" s="7">
        <v>0</v>
      </c>
      <c r="N56" s="94">
        <v>0</v>
      </c>
      <c r="O56" s="86">
        <f>SUM(P56:Q56)</f>
        <v>0</v>
      </c>
      <c r="P56" s="7">
        <v>0</v>
      </c>
      <c r="Q56" s="94">
        <v>0</v>
      </c>
      <c r="R56" s="86"/>
      <c r="S56" s="7"/>
      <c r="T56" s="94"/>
      <c r="U56" s="52" t="s">
        <v>45</v>
      </c>
    </row>
    <row r="57" spans="1:21" s="8" customFormat="1" ht="24.75" customHeight="1" thickBot="1" thickTop="1">
      <c r="A57" s="89"/>
      <c r="B57" s="90"/>
      <c r="C57" s="89"/>
      <c r="D57" s="91" t="s">
        <v>44</v>
      </c>
      <c r="E57" s="92"/>
      <c r="F57" s="92"/>
      <c r="G57" s="93">
        <f aca="true" t="shared" si="8" ref="G57:T57">SUM(G5:G56)</f>
        <v>215892</v>
      </c>
      <c r="H57" s="93">
        <f t="shared" si="8"/>
        <v>79180</v>
      </c>
      <c r="I57" s="93">
        <f t="shared" si="8"/>
        <v>136637</v>
      </c>
      <c r="J57" s="93">
        <f t="shared" si="8"/>
        <v>7337</v>
      </c>
      <c r="K57" s="93">
        <f t="shared" si="8"/>
        <v>18760</v>
      </c>
      <c r="L57" s="93">
        <f t="shared" si="8"/>
        <v>12830</v>
      </c>
      <c r="M57" s="93">
        <f t="shared" si="8"/>
        <v>12701</v>
      </c>
      <c r="N57" s="93">
        <f t="shared" si="8"/>
        <v>129</v>
      </c>
      <c r="O57" s="93">
        <f t="shared" si="8"/>
        <v>99987</v>
      </c>
      <c r="P57" s="93">
        <f t="shared" si="8"/>
        <v>33411</v>
      </c>
      <c r="Q57" s="93">
        <f t="shared" si="8"/>
        <v>66576</v>
      </c>
      <c r="R57" s="93">
        <f t="shared" si="8"/>
        <v>58330</v>
      </c>
      <c r="S57" s="93">
        <f t="shared" si="8"/>
        <v>25008</v>
      </c>
      <c r="T57" s="93">
        <f t="shared" si="8"/>
        <v>33322</v>
      </c>
      <c r="U57" s="92"/>
    </row>
    <row r="58" spans="4:21" s="8" customFormat="1" ht="15.75" thickTop="1">
      <c r="D58" s="6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6"/>
    </row>
    <row r="59" spans="1:20" s="55" customFormat="1" ht="12.75">
      <c r="A59" s="54"/>
      <c r="B59" s="54"/>
      <c r="C59" s="54"/>
      <c r="D59" s="54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s="55" customFormat="1" ht="12.75">
      <c r="A60" s="54"/>
      <c r="B60" s="54"/>
      <c r="C60" s="54"/>
      <c r="D60" s="54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s="55" customFormat="1" ht="12.75">
      <c r="A61" s="54"/>
      <c r="B61" s="54"/>
      <c r="C61" s="54"/>
      <c r="D61" s="54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s="55" customFormat="1" ht="18">
      <c r="A62" s="164"/>
      <c r="B62" s="164"/>
      <c r="C62" s="164"/>
      <c r="D62" s="164" t="s">
        <v>87</v>
      </c>
      <c r="E62" s="85"/>
      <c r="F62" s="85"/>
      <c r="G62" s="165"/>
      <c r="H62" s="165"/>
      <c r="I62" s="165"/>
      <c r="J62" s="165"/>
      <c r="K62" s="165"/>
      <c r="L62" s="165"/>
      <c r="M62" s="165"/>
      <c r="N62" s="56"/>
      <c r="O62" s="56"/>
      <c r="P62" s="56"/>
      <c r="Q62" s="56"/>
      <c r="R62" s="56"/>
      <c r="S62" s="56"/>
      <c r="T62" s="56"/>
    </row>
    <row r="63" spans="1:17" s="25" customFormat="1" ht="20.25">
      <c r="A63" s="168"/>
      <c r="B63" s="168"/>
      <c r="C63" s="168"/>
      <c r="D63" s="168" t="s">
        <v>69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6"/>
    </row>
    <row r="64" spans="1:17" s="25" customFormat="1" ht="20.25">
      <c r="A64" s="168"/>
      <c r="B64" s="168"/>
      <c r="C64" s="168"/>
      <c r="D64" s="168" t="s">
        <v>104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</row>
    <row r="65" spans="1:17" s="25" customFormat="1" ht="20.25">
      <c r="A65" s="168"/>
      <c r="B65" s="168"/>
      <c r="C65" s="168"/>
      <c r="D65" s="168" t="s">
        <v>105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6"/>
    </row>
    <row r="66" spans="1:17" s="25" customFormat="1" ht="20.25">
      <c r="A66" s="168"/>
      <c r="B66" s="168"/>
      <c r="C66" s="168"/>
      <c r="D66" s="168" t="s">
        <v>107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6"/>
    </row>
    <row r="67" spans="1:17" ht="20.25" hidden="1">
      <c r="A67" s="196" t="s">
        <v>47</v>
      </c>
      <c r="B67" s="196"/>
      <c r="C67" s="196"/>
      <c r="D67" s="196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7"/>
    </row>
    <row r="68" spans="1:17" ht="20.25" hidden="1">
      <c r="A68" s="169"/>
      <c r="B68" s="169"/>
      <c r="C68" s="169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7"/>
    </row>
    <row r="69" spans="1:17" ht="20.25" hidden="1">
      <c r="A69" s="168" t="s">
        <v>48</v>
      </c>
      <c r="B69" s="176" t="s">
        <v>51</v>
      </c>
      <c r="C69" s="176"/>
      <c r="D69" s="176"/>
      <c r="E69" s="176"/>
      <c r="F69" s="176"/>
      <c r="G69" s="176"/>
      <c r="H69" s="168"/>
      <c r="I69" s="168"/>
      <c r="J69" s="168"/>
      <c r="K69" s="168"/>
      <c r="L69" s="168"/>
      <c r="M69" s="168"/>
      <c r="N69" s="168"/>
      <c r="O69" s="168"/>
      <c r="P69" s="168"/>
      <c r="Q69" s="167"/>
    </row>
    <row r="70" spans="1:17" ht="20.25" hidden="1">
      <c r="A70" s="168" t="s">
        <v>49</v>
      </c>
      <c r="B70" s="176" t="s">
        <v>50</v>
      </c>
      <c r="C70" s="176"/>
      <c r="D70" s="176"/>
      <c r="E70" s="176"/>
      <c r="F70" s="176"/>
      <c r="G70" s="176"/>
      <c r="H70" s="168"/>
      <c r="I70" s="168"/>
      <c r="J70" s="168"/>
      <c r="K70" s="168"/>
      <c r="L70" s="168"/>
      <c r="M70" s="168"/>
      <c r="N70" s="168"/>
      <c r="O70" s="168"/>
      <c r="P70" s="168"/>
      <c r="Q70" s="167"/>
    </row>
    <row r="71" spans="1:17" ht="20.25" hidden="1">
      <c r="A71" s="168" t="s">
        <v>52</v>
      </c>
      <c r="B71" s="176" t="s">
        <v>53</v>
      </c>
      <c r="C71" s="176"/>
      <c r="D71" s="176"/>
      <c r="E71" s="176"/>
      <c r="F71" s="176"/>
      <c r="G71" s="176"/>
      <c r="H71" s="168"/>
      <c r="I71" s="168"/>
      <c r="J71" s="168"/>
      <c r="K71" s="168"/>
      <c r="L71" s="168"/>
      <c r="M71" s="168"/>
      <c r="N71" s="168"/>
      <c r="O71" s="168"/>
      <c r="P71" s="168"/>
      <c r="Q71" s="167"/>
    </row>
    <row r="72" spans="1:17" ht="20.25" hidden="1">
      <c r="A72" s="168" t="s">
        <v>54</v>
      </c>
      <c r="B72" s="176" t="s">
        <v>55</v>
      </c>
      <c r="C72" s="176"/>
      <c r="D72" s="176"/>
      <c r="E72" s="176"/>
      <c r="F72" s="176"/>
      <c r="G72" s="176"/>
      <c r="H72" s="168"/>
      <c r="I72" s="168"/>
      <c r="J72" s="168"/>
      <c r="K72" s="168"/>
      <c r="L72" s="168"/>
      <c r="M72" s="168"/>
      <c r="N72" s="168"/>
      <c r="O72" s="168"/>
      <c r="P72" s="168"/>
      <c r="Q72" s="167"/>
    </row>
    <row r="73" spans="1:17" ht="20.25" hidden="1">
      <c r="A73" s="168" t="s">
        <v>56</v>
      </c>
      <c r="B73" s="176" t="s">
        <v>59</v>
      </c>
      <c r="C73" s="176"/>
      <c r="D73" s="176"/>
      <c r="E73" s="176"/>
      <c r="F73" s="176"/>
      <c r="G73" s="176"/>
      <c r="H73" s="168"/>
      <c r="I73" s="168"/>
      <c r="J73" s="168"/>
      <c r="K73" s="168"/>
      <c r="L73" s="168"/>
      <c r="M73" s="168"/>
      <c r="N73" s="168"/>
      <c r="O73" s="168"/>
      <c r="P73" s="168"/>
      <c r="Q73" s="167"/>
    </row>
    <row r="74" spans="1:17" ht="20.25">
      <c r="A74" s="168"/>
      <c r="B74" s="168"/>
      <c r="C74" s="168"/>
      <c r="D74" s="168" t="s">
        <v>106</v>
      </c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7"/>
    </row>
    <row r="75" spans="1:17" ht="20.25">
      <c r="A75" s="168"/>
      <c r="B75" s="168"/>
      <c r="C75" s="168"/>
      <c r="D75" s="168" t="s">
        <v>108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7"/>
    </row>
    <row r="76" spans="1:17" ht="20.25">
      <c r="A76" s="168"/>
      <c r="B76" s="168"/>
      <c r="C76" s="168"/>
      <c r="D76" s="168" t="s">
        <v>109</v>
      </c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7"/>
    </row>
    <row r="77" spans="1:17" ht="20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7"/>
    </row>
    <row r="78" spans="1:16" ht="20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</row>
    <row r="79" spans="1:13" ht="1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ht="18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</sheetData>
  <mergeCells count="26"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  <mergeCell ref="E1:E4"/>
    <mergeCell ref="F1:F4"/>
    <mergeCell ref="A1:C4"/>
    <mergeCell ref="B69:G69"/>
    <mergeCell ref="A67:D67"/>
    <mergeCell ref="G3:G4"/>
    <mergeCell ref="B72:G72"/>
    <mergeCell ref="H3:I3"/>
    <mergeCell ref="B73:G73"/>
    <mergeCell ref="R2:T2"/>
    <mergeCell ref="S3:T3"/>
    <mergeCell ref="L3:L4"/>
    <mergeCell ref="B70:G70"/>
    <mergeCell ref="G1:I2"/>
    <mergeCell ref="B71:G71"/>
    <mergeCell ref="D1:D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2007-2009&amp;R&amp;"Arial,Pogrubiony"&amp;12Załącznik nr 2 do Uchwały Nr XIV/93/07
Rady Miejskiej w Brzegu z dnia 6 września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2007-09-11T11:24:28Z</cp:lastPrinted>
  <dcterms:created xsi:type="dcterms:W3CDTF">2005-03-18T11:27:33Z</dcterms:created>
  <dcterms:modified xsi:type="dcterms:W3CDTF">2007-09-11T11:31:02Z</dcterms:modified>
  <cp:category/>
  <cp:version/>
  <cp:contentType/>
  <cp:contentStatus/>
</cp:coreProperties>
</file>