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'Arkusz1'!$A$1:$F$329</definedName>
  </definedNames>
  <calcPr fullCalcOnLoad="1"/>
</workbook>
</file>

<file path=xl/sharedStrings.xml><?xml version="1.0" encoding="utf-8"?>
<sst xmlns="http://schemas.openxmlformats.org/spreadsheetml/2006/main" count="266" uniqueCount="113">
  <si>
    <t>Dział</t>
  </si>
  <si>
    <t>rozdział</t>
  </si>
  <si>
    <t xml:space="preserve"> </t>
  </si>
  <si>
    <t>Wyszczególnienie</t>
  </si>
  <si>
    <t>Plan</t>
  </si>
  <si>
    <t>O10</t>
  </si>
  <si>
    <t>Rolnictwo i łowiectwo</t>
  </si>
  <si>
    <t>O1095</t>
  </si>
  <si>
    <t>Pozostała działalność</t>
  </si>
  <si>
    <t>wydatki bieżące</t>
  </si>
  <si>
    <t>Transport i łączność</t>
  </si>
  <si>
    <t>Lokalny transport zbiorowy</t>
  </si>
  <si>
    <t>Drogi publiczne gminne</t>
  </si>
  <si>
    <t>w tym: zakupy towarów i usług</t>
  </si>
  <si>
    <t>Gospodarka mieszkaniowa</t>
  </si>
  <si>
    <t>w tym : zakupy towarów i usług</t>
  </si>
  <si>
    <t>wydatki majątkowe</t>
  </si>
  <si>
    <t>wydatki  bieżące</t>
  </si>
  <si>
    <t>Działalność usługowa</t>
  </si>
  <si>
    <t>w tym: zakupy towarów i uslug</t>
  </si>
  <si>
    <t>Administracja publiczna</t>
  </si>
  <si>
    <t>w tym: wynagrodzenia i pochodne od wynagrodzeń</t>
  </si>
  <si>
    <t>w tym: inne świadczenia na rzecz osób fiz.</t>
  </si>
  <si>
    <t>zakupy towarów i usług</t>
  </si>
  <si>
    <t>zakupy  towarów i usług</t>
  </si>
  <si>
    <t>Straż Miejska</t>
  </si>
  <si>
    <t>zakupy towarów  i usług</t>
  </si>
  <si>
    <t>Bezpieczeństwo publiczne i ochrona p.poż.</t>
  </si>
  <si>
    <t>Obsługa długu publicznego</t>
  </si>
  <si>
    <t>Różne rozliczenia</t>
  </si>
  <si>
    <t>Oświata i wychowanie</t>
  </si>
  <si>
    <t>w tym: dotacje</t>
  </si>
  <si>
    <t>Ochrona zdrowia</t>
  </si>
  <si>
    <t>w tym: świadczenia na rzecz osób  fizycznych</t>
  </si>
  <si>
    <t>w tym: świadczenia na rzecz osób fizycznych</t>
  </si>
  <si>
    <t xml:space="preserve">wydatki bieżące </t>
  </si>
  <si>
    <t xml:space="preserve">Edukacyjna opieka wychowawcza </t>
  </si>
  <si>
    <t>Gospodarka komunalna i ochrona środowiska</t>
  </si>
  <si>
    <t>Kultura i ochrona dziedzictwa naodowego</t>
  </si>
  <si>
    <t>Kultura fizyczna i sport</t>
  </si>
  <si>
    <t>R a z e m      w y d a t k i</t>
  </si>
  <si>
    <t>w zł</t>
  </si>
  <si>
    <t>Zał. Nr 3</t>
  </si>
  <si>
    <t>Pomoc społeczna</t>
  </si>
  <si>
    <t>rezerwa ogólna</t>
  </si>
  <si>
    <t>w tym: wydatki bieżace</t>
  </si>
  <si>
    <t>dotacja dla przedszkoli</t>
  </si>
  <si>
    <t xml:space="preserve">rezerwa celowa </t>
  </si>
  <si>
    <t>zakup towarów i usług</t>
  </si>
  <si>
    <t>dotacje</t>
  </si>
  <si>
    <t xml:space="preserve">w tym: dotacje </t>
  </si>
  <si>
    <t>* na cele oświatowe</t>
  </si>
  <si>
    <t>Różne jednostki obsługi gospodarki mieszkaniowej</t>
  </si>
  <si>
    <t>Gospodarka gruntami i nieruchomościami</t>
  </si>
  <si>
    <t>Plany zagospodarowania przestrzennego</t>
  </si>
  <si>
    <t>Opracowania geodezyjne i kartograficzne</t>
  </si>
  <si>
    <t>Urzędy wojewódzkie</t>
  </si>
  <si>
    <t>Rada miasta</t>
  </si>
  <si>
    <t>Urząd miasta</t>
  </si>
  <si>
    <t>Urzędy naczelnych organów władzy państwowej, kontroli i ochrony prawa oraz sądownictwa</t>
  </si>
  <si>
    <t>Urzędy naczelnych organów władzy państwowej, kontroli i ochrony prawa</t>
  </si>
  <si>
    <t>Obrona cywilna</t>
  </si>
  <si>
    <t>Obsługa papierów wart., kredytów i pożyczek jst</t>
  </si>
  <si>
    <t>Rozliczenia z tytułu poręczeń i gwarancji udzielonych przez Skarb Państwa lub jst</t>
  </si>
  <si>
    <t>Rezerwy ogólne i celowe</t>
  </si>
  <si>
    <t>Szkoły podstawowe</t>
  </si>
  <si>
    <t>Przedszkola</t>
  </si>
  <si>
    <t>Gimnazja</t>
  </si>
  <si>
    <t>Zespoły obsługi ekonomiczno-administracyjnej szkół</t>
  </si>
  <si>
    <t>Dokształcanie i doskonalenie nauczycieli</t>
  </si>
  <si>
    <t>Przeciwdziałanie alkoholizmowi</t>
  </si>
  <si>
    <t>Domy pomocy społecznej</t>
  </si>
  <si>
    <t>Świadczenia rodzinne, zaliczka alimentacyjna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</si>
  <si>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</si>
  <si>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emerytalne i rentowe</t>
  </si>
  <si>
    <t>Dodatki mieszkaniowe</t>
  </si>
  <si>
    <t>Ośrodki pomocy społecznej</t>
  </si>
  <si>
    <t>Jednostki specjalistycznego poradnictwa, mieszkania chronione i ośrodki interwencji kryzysowej</t>
  </si>
  <si>
    <t>Usługi opiekuńcze i specjalistyczne usługi opiekuńcze</t>
  </si>
  <si>
    <t>Żłobki</t>
  </si>
  <si>
    <t>Pozostałe zadania w zakresie polityki społecznej</t>
  </si>
  <si>
    <t>Świetlice szkolne</t>
  </si>
  <si>
    <t>Gospodarka ściekowa i ochrona wód</t>
  </si>
  <si>
    <t>Gospodarka odpadami</t>
  </si>
  <si>
    <t>Oczyszczanie miast i wsi</t>
  </si>
  <si>
    <t>Utrzymanie zieleni w miastach i gminach</t>
  </si>
  <si>
    <t>Oświetlenie ulic, placów i dróg</t>
  </si>
  <si>
    <t>Domy i ośrodki kultury, świetlice i kluby</t>
  </si>
  <si>
    <t>Biblioteki</t>
  </si>
  <si>
    <t>Ochrona zabytków i opieka nad zabytkami</t>
  </si>
  <si>
    <t>Obiekty sportowe</t>
  </si>
  <si>
    <t>Zadania w zakresie kultury fizycznej i sportu</t>
  </si>
  <si>
    <t>wynagrodzenia i pochodne od wynagrodzeń</t>
  </si>
  <si>
    <t>Cmentarze</t>
  </si>
  <si>
    <t>Promocja jednostek samorządu terytorialnego</t>
  </si>
  <si>
    <t>wydatki na obsługę długu jst</t>
  </si>
  <si>
    <t>wydatk bieżące</t>
  </si>
  <si>
    <t>Dowożenie uczniów do szkół</t>
  </si>
  <si>
    <t>Pomoc materialna dla uczniów</t>
  </si>
  <si>
    <t>świadczenia na rzecz osób fizycznych</t>
  </si>
  <si>
    <t xml:space="preserve">wydatki majątkowe </t>
  </si>
  <si>
    <t>Zwalczanie narkomanii</t>
  </si>
  <si>
    <t>Ośrodki wsparcia</t>
  </si>
  <si>
    <t>Wydatki budżetowe na 2008 rok</t>
  </si>
  <si>
    <t>na 2008 r.</t>
  </si>
  <si>
    <t>* na realizację zadań własnych z zakresu zarządzania kryzysowego</t>
  </si>
  <si>
    <t>* na poręczenie spłaty pożyczki zaciągniętej przez PWiK w Brzegu Sp. z o.o.</t>
  </si>
  <si>
    <t>w tym: dotacja</t>
  </si>
  <si>
    <t>wydatki z tytułu poręczeń udzielonych przez jst</t>
  </si>
  <si>
    <t>* modernizacja bazy obozowej w Jarosławcu</t>
  </si>
  <si>
    <t>wydatki majątkowe:</t>
  </si>
  <si>
    <t xml:space="preserve">w tym: </t>
  </si>
  <si>
    <t>wydatki bieżące: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</si>
</sst>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4" fontId="0" fillId="0" borderId="10" xfId="0" applyNumberFormat="1" applyBorder="1" applyAlignment="1">
      <alignment/>
    </xf>
    <xf numFmtId="164" fontId="1" fillId="0" borderId="11" xfId="0" applyNumberFormat="1" applyFon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15" xfId="0" applyNumberFormat="1" applyBorder="1" applyAlignment="1">
      <alignment/>
    </xf>
    <xf numFmtId="164" fontId="1" fillId="0" borderId="11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1" fillId="0" borderId="6" xfId="0" applyFont="1" applyBorder="1" applyAlignment="1">
      <alignment wrapText="1"/>
    </xf>
    <xf numFmtId="0" fontId="0" fillId="0" borderId="8" xfId="0" applyBorder="1" applyAlignment="1">
      <alignment wrapText="1"/>
    </xf>
    <xf numFmtId="164" fontId="1" fillId="0" borderId="13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164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164" fontId="0" fillId="0" borderId="20" xfId="0" applyNumberFormat="1" applyBorder="1" applyAlignment="1">
      <alignment/>
    </xf>
    <xf numFmtId="0" fontId="0" fillId="0" borderId="16" xfId="0" applyFill="1" applyBorder="1" applyAlignment="1">
      <alignment/>
    </xf>
    <xf numFmtId="164" fontId="0" fillId="0" borderId="15" xfId="0" applyNumberFormat="1" applyBorder="1" applyAlignment="1">
      <alignment horizontal="right"/>
    </xf>
    <xf numFmtId="0" fontId="0" fillId="0" borderId="7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21" xfId="0" applyBorder="1" applyAlignment="1">
      <alignment/>
    </xf>
    <xf numFmtId="164" fontId="0" fillId="0" borderId="22" xfId="0" applyNumberFormat="1" applyBorder="1" applyAlignment="1">
      <alignment/>
    </xf>
    <xf numFmtId="164" fontId="1" fillId="0" borderId="14" xfId="0" applyNumberFormat="1" applyFont="1" applyBorder="1" applyAlignment="1">
      <alignment/>
    </xf>
    <xf numFmtId="0" fontId="0" fillId="0" borderId="23" xfId="0" applyBorder="1" applyAlignment="1">
      <alignment/>
    </xf>
    <xf numFmtId="164" fontId="0" fillId="0" borderId="1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164" fontId="1" fillId="0" borderId="15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2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 vertical="center"/>
    </xf>
    <xf numFmtId="0" fontId="0" fillId="0" borderId="22" xfId="0" applyBorder="1" applyAlignment="1">
      <alignment/>
    </xf>
    <xf numFmtId="0" fontId="1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 vertical="center"/>
    </xf>
    <xf numFmtId="164" fontId="0" fillId="0" borderId="23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Fill="1" applyBorder="1" applyAlignment="1">
      <alignment/>
    </xf>
    <xf numFmtId="0" fontId="0" fillId="0" borderId="2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9"/>
  <sheetViews>
    <sheetView tabSelected="1" zoomScale="135" zoomScaleNormal="135" zoomScaleSheetLayoutView="100" workbookViewId="0" topLeftCell="A115">
      <selection activeCell="C137" sqref="C137"/>
    </sheetView>
  </sheetViews>
  <sheetFormatPr defaultColWidth="9.00390625" defaultRowHeight="12.75"/>
  <cols>
    <col min="3" max="3" width="46.125" style="0" customWidth="1"/>
    <col min="4" max="4" width="22.375" style="0" customWidth="1"/>
  </cols>
  <sheetData>
    <row r="1" spans="2:6" ht="15.75">
      <c r="B1" s="1"/>
      <c r="C1" s="44" t="s">
        <v>103</v>
      </c>
      <c r="D1" s="45" t="s">
        <v>42</v>
      </c>
      <c r="E1" s="1"/>
      <c r="F1" s="1"/>
    </row>
    <row r="2" spans="4:8" ht="13.5" thickBot="1">
      <c r="D2" s="30"/>
      <c r="H2" t="s">
        <v>2</v>
      </c>
    </row>
    <row r="3" spans="2:4" ht="12.75">
      <c r="B3" s="60"/>
      <c r="C3" s="4"/>
      <c r="D3" s="2"/>
    </row>
    <row r="4" spans="2:7" ht="12.75">
      <c r="B4" s="61" t="s">
        <v>0</v>
      </c>
      <c r="C4" s="7" t="s">
        <v>3</v>
      </c>
      <c r="D4" s="3" t="s">
        <v>4</v>
      </c>
      <c r="G4" t="s">
        <v>2</v>
      </c>
    </row>
    <row r="5" spans="2:7" ht="12.75">
      <c r="B5" s="61" t="s">
        <v>1</v>
      </c>
      <c r="C5" s="5"/>
      <c r="D5" s="3" t="s">
        <v>104</v>
      </c>
      <c r="G5" t="s">
        <v>2</v>
      </c>
    </row>
    <row r="6" spans="2:4" ht="13.5" thickBot="1">
      <c r="B6" s="62"/>
      <c r="C6" s="6"/>
      <c r="D6" s="81" t="s">
        <v>41</v>
      </c>
    </row>
    <row r="7" spans="2:4" ht="12.75">
      <c r="B7" s="63"/>
      <c r="D7" s="13"/>
    </row>
    <row r="8" spans="2:4" ht="13.5" thickBot="1">
      <c r="B8" s="64" t="s">
        <v>5</v>
      </c>
      <c r="C8" s="8" t="s">
        <v>6</v>
      </c>
      <c r="D8" s="14">
        <f>SUM(D9)</f>
        <v>1000</v>
      </c>
    </row>
    <row r="9" spans="2:4" ht="13.5" thickTop="1">
      <c r="B9" s="65" t="s">
        <v>7</v>
      </c>
      <c r="C9" s="10" t="s">
        <v>8</v>
      </c>
      <c r="D9" s="15">
        <f>SUM(D10)</f>
        <v>1000</v>
      </c>
    </row>
    <row r="10" spans="2:4" ht="12.75">
      <c r="B10" s="66"/>
      <c r="C10" t="s">
        <v>9</v>
      </c>
      <c r="D10" s="16">
        <f>SUM(D11)</f>
        <v>1000</v>
      </c>
    </row>
    <row r="11" spans="2:4" ht="12.75">
      <c r="B11" s="66"/>
      <c r="C11" t="s">
        <v>13</v>
      </c>
      <c r="D11" s="16">
        <v>1000</v>
      </c>
    </row>
    <row r="12" spans="2:4" ht="13.5" thickBot="1">
      <c r="B12" s="26"/>
      <c r="C12" s="9"/>
      <c r="D12" s="17"/>
    </row>
    <row r="13" spans="2:4" ht="13.5" thickTop="1">
      <c r="B13" s="25"/>
      <c r="C13" s="36"/>
      <c r="D13" s="42"/>
    </row>
    <row r="14" spans="2:4" ht="13.5" thickBot="1">
      <c r="B14" s="67">
        <v>600</v>
      </c>
      <c r="C14" s="8" t="s">
        <v>10</v>
      </c>
      <c r="D14" s="14">
        <f>SUM(D15,D20)</f>
        <v>7754000</v>
      </c>
    </row>
    <row r="15" spans="2:4" ht="13.5" thickTop="1">
      <c r="B15" s="68">
        <v>60004</v>
      </c>
      <c r="C15" s="10" t="s">
        <v>11</v>
      </c>
      <c r="D15" s="15">
        <f>SUM(D16,D18)</f>
        <v>695000</v>
      </c>
    </row>
    <row r="16" spans="2:4" ht="12.75">
      <c r="B16" s="66"/>
      <c r="C16" t="s">
        <v>9</v>
      </c>
      <c r="D16" s="16">
        <f>SUM(D17)</f>
        <v>655000</v>
      </c>
    </row>
    <row r="17" spans="2:4" ht="12.75">
      <c r="B17" s="66"/>
      <c r="C17" t="s">
        <v>13</v>
      </c>
      <c r="D17" s="16">
        <v>655000</v>
      </c>
    </row>
    <row r="18" spans="2:4" ht="12.75">
      <c r="B18" s="66"/>
      <c r="C18" t="s">
        <v>16</v>
      </c>
      <c r="D18" s="16">
        <v>40000</v>
      </c>
    </row>
    <row r="19" spans="2:4" ht="12.75">
      <c r="B19" s="66"/>
      <c r="D19" s="16" t="s">
        <v>2</v>
      </c>
    </row>
    <row r="20" spans="2:4" ht="12.75">
      <c r="B20" s="69">
        <v>60016</v>
      </c>
      <c r="C20" s="11" t="s">
        <v>12</v>
      </c>
      <c r="D20" s="18">
        <f>SUM(D21,D23)</f>
        <v>7059000</v>
      </c>
    </row>
    <row r="21" spans="2:4" ht="12.75">
      <c r="B21" s="66"/>
      <c r="C21" t="s">
        <v>9</v>
      </c>
      <c r="D21" s="16">
        <f>SUM(D22)</f>
        <v>2389000</v>
      </c>
    </row>
    <row r="22" spans="2:4" ht="12.75">
      <c r="B22" s="66"/>
      <c r="C22" t="s">
        <v>13</v>
      </c>
      <c r="D22" s="16">
        <f>1500000+889000</f>
        <v>2389000</v>
      </c>
    </row>
    <row r="23" spans="2:4" ht="12.75">
      <c r="B23" s="66"/>
      <c r="C23" s="32" t="s">
        <v>16</v>
      </c>
      <c r="D23" s="16">
        <v>4670000</v>
      </c>
    </row>
    <row r="24" spans="2:4" ht="13.5" thickBot="1">
      <c r="B24" s="26"/>
      <c r="C24" s="9"/>
      <c r="D24" s="17"/>
    </row>
    <row r="25" spans="2:4" ht="13.5" thickTop="1">
      <c r="B25" s="25"/>
      <c r="D25" s="19"/>
    </row>
    <row r="26" spans="2:4" ht="13.5" thickBot="1">
      <c r="B26" s="67">
        <v>700</v>
      </c>
      <c r="C26" s="8" t="s">
        <v>14</v>
      </c>
      <c r="D26" s="20">
        <f>SUM(,D27,D31,D37)</f>
        <v>8808587</v>
      </c>
    </row>
    <row r="27" spans="2:4" ht="13.5" thickTop="1">
      <c r="B27" s="69">
        <v>70004</v>
      </c>
      <c r="C27" s="11" t="s">
        <v>52</v>
      </c>
      <c r="D27" s="23">
        <f>SUM(D28)</f>
        <v>570000</v>
      </c>
    </row>
    <row r="28" spans="2:4" ht="12.75">
      <c r="B28" s="66"/>
      <c r="C28" t="s">
        <v>9</v>
      </c>
      <c r="D28" s="16">
        <f>SUM(D29)</f>
        <v>570000</v>
      </c>
    </row>
    <row r="29" spans="2:4" ht="12.75">
      <c r="B29" s="66"/>
      <c r="C29" t="s">
        <v>15</v>
      </c>
      <c r="D29" s="22">
        <v>570000</v>
      </c>
    </row>
    <row r="30" spans="2:4" ht="12.75">
      <c r="B30" s="66"/>
      <c r="D30" s="22"/>
    </row>
    <row r="31" spans="2:4" ht="12.75">
      <c r="B31" s="69">
        <v>70005</v>
      </c>
      <c r="C31" s="11" t="s">
        <v>53</v>
      </c>
      <c r="D31" s="23">
        <f>SUM(D32,D35)</f>
        <v>2902587</v>
      </c>
    </row>
    <row r="32" spans="2:4" ht="12.75">
      <c r="B32" s="66"/>
      <c r="C32" t="s">
        <v>17</v>
      </c>
      <c r="D32" s="22">
        <f>SUM(D33:D34)</f>
        <v>2887587</v>
      </c>
    </row>
    <row r="33" spans="2:4" ht="12.75">
      <c r="B33" s="66"/>
      <c r="C33" t="s">
        <v>13</v>
      </c>
      <c r="D33" s="22">
        <v>1581350</v>
      </c>
    </row>
    <row r="34" spans="2:4" ht="12.75">
      <c r="B34" s="66"/>
      <c r="C34" t="s">
        <v>92</v>
      </c>
      <c r="D34" s="22">
        <v>1306237</v>
      </c>
    </row>
    <row r="35" spans="2:4" ht="12.75">
      <c r="B35" s="66"/>
      <c r="C35" t="s">
        <v>16</v>
      </c>
      <c r="D35" s="22">
        <v>15000</v>
      </c>
    </row>
    <row r="36" spans="2:4" ht="12.75">
      <c r="B36" s="66"/>
      <c r="D36" s="22"/>
    </row>
    <row r="37" spans="2:4" ht="12.75">
      <c r="B37" s="69">
        <v>70095</v>
      </c>
      <c r="C37" s="11" t="s">
        <v>8</v>
      </c>
      <c r="D37" s="23">
        <f>SUM(D38,D40)</f>
        <v>5336000</v>
      </c>
    </row>
    <row r="38" spans="2:4" ht="12.75">
      <c r="B38" s="66"/>
      <c r="C38" s="38" t="s">
        <v>9</v>
      </c>
      <c r="D38" s="22">
        <f>SUM(D39)</f>
        <v>1930000</v>
      </c>
    </row>
    <row r="39" spans="2:4" ht="12.75">
      <c r="B39" s="66"/>
      <c r="C39" s="38" t="s">
        <v>13</v>
      </c>
      <c r="D39" s="22">
        <v>1930000</v>
      </c>
    </row>
    <row r="40" spans="2:4" ht="12.75">
      <c r="B40" s="66"/>
      <c r="C40" t="s">
        <v>16</v>
      </c>
      <c r="D40" s="22">
        <f>3706000-300000</f>
        <v>3406000</v>
      </c>
    </row>
    <row r="41" spans="2:4" ht="13.5" thickBot="1">
      <c r="B41" s="26"/>
      <c r="C41" s="9"/>
      <c r="D41" s="24"/>
    </row>
    <row r="42" spans="2:4" ht="13.5" thickTop="1">
      <c r="B42" s="25"/>
      <c r="D42" s="25"/>
    </row>
    <row r="43" spans="2:4" ht="13.5" thickBot="1">
      <c r="B43" s="67">
        <v>710</v>
      </c>
      <c r="C43" s="8" t="s">
        <v>18</v>
      </c>
      <c r="D43" s="20">
        <f>SUM(D44,D49,D53)</f>
        <v>651600</v>
      </c>
    </row>
    <row r="44" spans="2:4" ht="13.5" thickTop="1">
      <c r="B44" s="68">
        <v>71004</v>
      </c>
      <c r="C44" s="10" t="s">
        <v>54</v>
      </c>
      <c r="D44" s="21">
        <f>SUM(D45)</f>
        <v>173600</v>
      </c>
    </row>
    <row r="45" spans="2:4" ht="12.75">
      <c r="B45" s="66"/>
      <c r="C45" t="s">
        <v>9</v>
      </c>
      <c r="D45" s="22">
        <f>SUM(D46:D47)</f>
        <v>173600</v>
      </c>
    </row>
    <row r="46" spans="2:4" ht="12.75">
      <c r="B46" s="66"/>
      <c r="C46" t="s">
        <v>13</v>
      </c>
      <c r="D46" s="22">
        <v>167600</v>
      </c>
    </row>
    <row r="47" spans="2:4" ht="12.75">
      <c r="B47" s="66"/>
      <c r="C47" t="s">
        <v>92</v>
      </c>
      <c r="D47" s="22">
        <v>6000</v>
      </c>
    </row>
    <row r="48" spans="2:4" ht="12.75">
      <c r="B48" s="66"/>
      <c r="D48" s="22"/>
    </row>
    <row r="49" spans="2:4" ht="12.75">
      <c r="B49" s="69">
        <v>71014</v>
      </c>
      <c r="C49" s="11" t="s">
        <v>55</v>
      </c>
      <c r="D49" s="23">
        <f>SUM(D50)</f>
        <v>2000</v>
      </c>
    </row>
    <row r="50" spans="2:4" ht="12.75">
      <c r="B50" s="66"/>
      <c r="C50" t="s">
        <v>9</v>
      </c>
      <c r="D50" s="22">
        <f>SUM(D51)</f>
        <v>2000</v>
      </c>
    </row>
    <row r="51" spans="2:4" ht="12.75">
      <c r="B51" s="66"/>
      <c r="C51" t="s">
        <v>19</v>
      </c>
      <c r="D51" s="22">
        <v>2000</v>
      </c>
    </row>
    <row r="52" spans="2:4" ht="12.75">
      <c r="B52" s="66"/>
      <c r="D52" s="22"/>
    </row>
    <row r="53" spans="2:4" ht="12.75">
      <c r="B53" s="69">
        <v>71035</v>
      </c>
      <c r="C53" s="11" t="s">
        <v>93</v>
      </c>
      <c r="D53" s="23">
        <f>SUM(D54,D56)</f>
        <v>476000</v>
      </c>
    </row>
    <row r="54" spans="2:4" ht="12.75">
      <c r="B54" s="66"/>
      <c r="C54" s="38" t="s">
        <v>9</v>
      </c>
      <c r="D54" s="22">
        <f>SUM(D55)</f>
        <v>371000</v>
      </c>
    </row>
    <row r="55" spans="2:4" ht="12.75">
      <c r="B55" s="66"/>
      <c r="C55" s="38" t="s">
        <v>13</v>
      </c>
      <c r="D55" s="22">
        <v>371000</v>
      </c>
    </row>
    <row r="56" spans="2:4" ht="12.75">
      <c r="B56" s="66"/>
      <c r="C56" s="38" t="s">
        <v>16</v>
      </c>
      <c r="D56" s="22">
        <f>5000+100000</f>
        <v>105000</v>
      </c>
    </row>
    <row r="57" spans="2:4" ht="13.5" thickBot="1">
      <c r="B57" s="26"/>
      <c r="C57" s="9"/>
      <c r="D57" s="26"/>
    </row>
    <row r="58" spans="2:4" ht="13.5" thickTop="1">
      <c r="B58" s="25"/>
      <c r="D58" s="25"/>
    </row>
    <row r="59" spans="2:4" ht="13.5" thickBot="1">
      <c r="B59" s="67">
        <v>750</v>
      </c>
      <c r="C59" s="8" t="s">
        <v>20</v>
      </c>
      <c r="D59" s="20">
        <f>SUM(D60,D64,D71,D77,D82)</f>
        <v>9551719</v>
      </c>
    </row>
    <row r="60" spans="2:4" ht="13.5" thickTop="1">
      <c r="B60" s="68">
        <v>75011</v>
      </c>
      <c r="C60" s="10" t="s">
        <v>56</v>
      </c>
      <c r="D60" s="21">
        <f>SUM(D61)</f>
        <v>232545</v>
      </c>
    </row>
    <row r="61" spans="2:4" ht="12.75">
      <c r="B61" s="66"/>
      <c r="C61" t="s">
        <v>9</v>
      </c>
      <c r="D61" s="22">
        <f>SUM(D62)</f>
        <v>232545</v>
      </c>
    </row>
    <row r="62" spans="2:4" ht="12.75">
      <c r="B62" s="66"/>
      <c r="C62" t="s">
        <v>21</v>
      </c>
      <c r="D62" s="22">
        <v>232545</v>
      </c>
    </row>
    <row r="63" spans="2:4" ht="12.75">
      <c r="B63" s="66"/>
      <c r="D63" s="22"/>
    </row>
    <row r="64" spans="2:4" ht="12.75">
      <c r="B64" s="69">
        <v>75022</v>
      </c>
      <c r="C64" s="11" t="s">
        <v>57</v>
      </c>
      <c r="D64" s="23">
        <f>SUM(D65,D69)</f>
        <v>312600</v>
      </c>
    </row>
    <row r="65" spans="2:4" ht="12.75">
      <c r="B65" s="66"/>
      <c r="C65" t="s">
        <v>17</v>
      </c>
      <c r="D65" s="22">
        <f>SUM(D66:D68)</f>
        <v>287600</v>
      </c>
    </row>
    <row r="66" spans="2:4" ht="12.75">
      <c r="B66" s="66"/>
      <c r="C66" t="s">
        <v>22</v>
      </c>
      <c r="D66" s="22">
        <f>224700+50400</f>
        <v>275100</v>
      </c>
    </row>
    <row r="67" spans="2:4" ht="12.75">
      <c r="B67" s="66"/>
      <c r="C67" t="s">
        <v>23</v>
      </c>
      <c r="D67" s="22">
        <v>10000</v>
      </c>
    </row>
    <row r="68" spans="2:4" ht="12.75">
      <c r="B68" s="66"/>
      <c r="C68" t="s">
        <v>92</v>
      </c>
      <c r="D68" s="22">
        <v>2500</v>
      </c>
    </row>
    <row r="69" spans="2:4" ht="12.75">
      <c r="B69" s="66"/>
      <c r="C69" t="s">
        <v>16</v>
      </c>
      <c r="D69" s="22">
        <v>25000</v>
      </c>
    </row>
    <row r="70" spans="2:4" ht="12.75">
      <c r="B70" s="66"/>
      <c r="C70" s="31"/>
      <c r="D70" s="22"/>
    </row>
    <row r="71" spans="2:4" ht="12.75">
      <c r="B71" s="69">
        <v>75023</v>
      </c>
      <c r="C71" s="11" t="s">
        <v>58</v>
      </c>
      <c r="D71" s="23">
        <f>SUM(D72,D75)</f>
        <v>7968674</v>
      </c>
    </row>
    <row r="72" spans="2:4" ht="12.75">
      <c r="B72" s="66"/>
      <c r="C72" t="s">
        <v>9</v>
      </c>
      <c r="D72" s="22">
        <f>SUM(D73:D74)</f>
        <v>7343674</v>
      </c>
    </row>
    <row r="73" spans="2:4" ht="12.75">
      <c r="B73" s="66"/>
      <c r="C73" t="s">
        <v>21</v>
      </c>
      <c r="D73" s="22">
        <f>5505140+101712</f>
        <v>5606852</v>
      </c>
    </row>
    <row r="74" spans="2:4" ht="12.75">
      <c r="B74" s="66"/>
      <c r="C74" t="s">
        <v>23</v>
      </c>
      <c r="D74" s="22">
        <f>1786822-50000</f>
        <v>1736822</v>
      </c>
    </row>
    <row r="75" spans="2:4" ht="12.75">
      <c r="B75" s="69"/>
      <c r="C75" s="11" t="s">
        <v>16</v>
      </c>
      <c r="D75" s="50">
        <v>625000</v>
      </c>
    </row>
    <row r="76" spans="2:4" ht="12.75">
      <c r="B76" s="70"/>
      <c r="C76" s="39"/>
      <c r="D76" s="40"/>
    </row>
    <row r="77" spans="2:4" ht="12.75">
      <c r="B77" s="69">
        <v>75075</v>
      </c>
      <c r="C77" s="11" t="s">
        <v>94</v>
      </c>
      <c r="D77" s="23">
        <f>SUM(D78)</f>
        <v>1026900</v>
      </c>
    </row>
    <row r="78" spans="2:4" ht="12.75">
      <c r="B78" s="66"/>
      <c r="C78" s="38" t="s">
        <v>35</v>
      </c>
      <c r="D78" s="22">
        <f>SUM(D79,D80)</f>
        <v>1026900</v>
      </c>
    </row>
    <row r="79" spans="2:4" ht="12.75">
      <c r="B79" s="66"/>
      <c r="C79" s="38" t="s">
        <v>13</v>
      </c>
      <c r="D79" s="22">
        <v>1016500</v>
      </c>
    </row>
    <row r="80" spans="2:4" ht="12.75">
      <c r="B80" s="66"/>
      <c r="C80" s="38" t="s">
        <v>92</v>
      </c>
      <c r="D80" s="22">
        <v>10400</v>
      </c>
    </row>
    <row r="81" spans="2:4" ht="12.75">
      <c r="B81" s="66"/>
      <c r="C81" s="31"/>
      <c r="D81" s="22"/>
    </row>
    <row r="82" spans="2:4" ht="12.75">
      <c r="B82" s="69">
        <v>75095</v>
      </c>
      <c r="C82" s="11" t="s">
        <v>8</v>
      </c>
      <c r="D82" s="23">
        <f>SUM(D83)</f>
        <v>11000</v>
      </c>
    </row>
    <row r="83" spans="2:4" ht="12.75">
      <c r="B83" s="66"/>
      <c r="C83" t="s">
        <v>9</v>
      </c>
      <c r="D83" s="22">
        <f>SUM(D84:D84)</f>
        <v>11000</v>
      </c>
    </row>
    <row r="84" spans="2:4" ht="12.75">
      <c r="B84" s="66" t="s">
        <v>2</v>
      </c>
      <c r="C84" t="s">
        <v>13</v>
      </c>
      <c r="D84" s="22">
        <v>11000</v>
      </c>
    </row>
    <row r="85" spans="2:4" ht="13.5" thickBot="1">
      <c r="B85" s="26"/>
      <c r="C85" s="9"/>
      <c r="D85" s="24"/>
    </row>
    <row r="86" spans="2:4" ht="13.5" thickTop="1">
      <c r="B86" s="25"/>
      <c r="D86" s="25"/>
    </row>
    <row r="87" spans="2:4" ht="27" customHeight="1" thickBot="1">
      <c r="B87" s="71">
        <v>751</v>
      </c>
      <c r="C87" s="27" t="s">
        <v>59</v>
      </c>
      <c r="D87" s="20">
        <f>SUM(D88)</f>
        <v>6425</v>
      </c>
    </row>
    <row r="88" spans="2:4" ht="26.25" thickTop="1">
      <c r="B88" s="68">
        <v>75101</v>
      </c>
      <c r="C88" s="43" t="s">
        <v>60</v>
      </c>
      <c r="D88" s="21">
        <f>SUM(D89)</f>
        <v>6425</v>
      </c>
    </row>
    <row r="89" spans="2:4" ht="12.75">
      <c r="B89" s="66"/>
      <c r="C89" t="s">
        <v>9</v>
      </c>
      <c r="D89" s="22">
        <f>SUM(D90)</f>
        <v>6425</v>
      </c>
    </row>
    <row r="90" spans="2:4" ht="12.75">
      <c r="B90" s="66"/>
      <c r="C90" t="s">
        <v>21</v>
      </c>
      <c r="D90" s="22">
        <v>6425</v>
      </c>
    </row>
    <row r="91" spans="2:4" ht="13.5" thickBot="1">
      <c r="B91" s="26"/>
      <c r="C91" s="9"/>
      <c r="D91" s="24"/>
    </row>
    <row r="92" spans="2:4" ht="13.5" thickTop="1">
      <c r="B92" s="25"/>
      <c r="D92" s="19"/>
    </row>
    <row r="93" spans="2:4" ht="13.5" thickBot="1">
      <c r="B93" s="67">
        <v>754</v>
      </c>
      <c r="C93" s="8" t="s">
        <v>27</v>
      </c>
      <c r="D93" s="20">
        <f>SUM(D94,D98)</f>
        <v>752491</v>
      </c>
    </row>
    <row r="94" spans="2:4" ht="13.5" thickTop="1">
      <c r="B94" s="69">
        <v>75414</v>
      </c>
      <c r="C94" s="11" t="s">
        <v>61</v>
      </c>
      <c r="D94" s="23">
        <f>SUM(D95,)</f>
        <v>2500</v>
      </c>
    </row>
    <row r="95" spans="2:4" ht="12.75">
      <c r="B95" s="66"/>
      <c r="C95" t="s">
        <v>9</v>
      </c>
      <c r="D95" s="22">
        <f>SUM(D96)</f>
        <v>2500</v>
      </c>
    </row>
    <row r="96" spans="2:4" ht="12.75">
      <c r="B96" s="66"/>
      <c r="C96" t="s">
        <v>13</v>
      </c>
      <c r="D96" s="22">
        <v>2500</v>
      </c>
    </row>
    <row r="97" spans="2:4" ht="12.75">
      <c r="B97" s="66"/>
      <c r="D97" s="22"/>
    </row>
    <row r="98" spans="2:4" ht="12.75">
      <c r="B98" s="69">
        <v>75416</v>
      </c>
      <c r="C98" s="11" t="s">
        <v>25</v>
      </c>
      <c r="D98" s="48">
        <f>SUM(D99,D102)</f>
        <v>749991</v>
      </c>
    </row>
    <row r="99" spans="2:4" ht="12.75">
      <c r="B99" s="66"/>
      <c r="C99" t="s">
        <v>9</v>
      </c>
      <c r="D99" s="22">
        <f>SUM(D100:D101)</f>
        <v>509991</v>
      </c>
    </row>
    <row r="100" spans="2:4" ht="12.75">
      <c r="B100" s="66"/>
      <c r="C100" t="s">
        <v>21</v>
      </c>
      <c r="D100" s="22">
        <v>411591</v>
      </c>
    </row>
    <row r="101" spans="2:4" ht="12.75">
      <c r="B101" s="66"/>
      <c r="C101" t="s">
        <v>26</v>
      </c>
      <c r="D101" s="22">
        <v>98400</v>
      </c>
    </row>
    <row r="102" spans="2:4" ht="12.75">
      <c r="B102" s="66"/>
      <c r="C102" s="31" t="s">
        <v>100</v>
      </c>
      <c r="D102" s="22">
        <v>240000</v>
      </c>
    </row>
    <row r="103" spans="2:4" ht="13.5" thickBot="1">
      <c r="B103" s="66"/>
      <c r="C103" s="49"/>
      <c r="D103" s="22"/>
    </row>
    <row r="104" spans="2:4" ht="13.5" thickTop="1">
      <c r="B104" s="25"/>
      <c r="D104" s="19"/>
    </row>
    <row r="105" spans="2:4" ht="13.5" thickBot="1">
      <c r="B105" s="67">
        <v>757</v>
      </c>
      <c r="C105" s="8" t="s">
        <v>28</v>
      </c>
      <c r="D105" s="20">
        <f>SUM(D106,D110)</f>
        <v>414438</v>
      </c>
    </row>
    <row r="106" spans="2:4" ht="13.5" thickTop="1">
      <c r="B106" s="68">
        <v>75702</v>
      </c>
      <c r="C106" s="10" t="s">
        <v>62</v>
      </c>
      <c r="D106" s="21">
        <f>SUM(D107)</f>
        <v>250000</v>
      </c>
    </row>
    <row r="107" spans="2:4" ht="12.75">
      <c r="B107" s="66"/>
      <c r="C107" s="38" t="s">
        <v>9</v>
      </c>
      <c r="D107" s="22">
        <f>SUM(D108)</f>
        <v>250000</v>
      </c>
    </row>
    <row r="108" spans="2:4" ht="12.75">
      <c r="B108" s="66"/>
      <c r="C108" t="s">
        <v>95</v>
      </c>
      <c r="D108" s="22">
        <v>250000</v>
      </c>
    </row>
    <row r="109" spans="2:4" ht="12.75">
      <c r="B109" s="66"/>
      <c r="D109" s="22"/>
    </row>
    <row r="110" spans="2:4" ht="25.5">
      <c r="B110" s="69">
        <v>75704</v>
      </c>
      <c r="C110" s="28" t="s">
        <v>63</v>
      </c>
      <c r="D110" s="23">
        <f>SUM(D111)</f>
        <v>164438</v>
      </c>
    </row>
    <row r="111" spans="2:4" ht="12.75">
      <c r="B111" s="66"/>
      <c r="C111" s="35" t="s">
        <v>96</v>
      </c>
      <c r="D111" s="22">
        <f>SUM(D112)</f>
        <v>164438</v>
      </c>
    </row>
    <row r="112" spans="2:4" ht="13.5" thickBot="1">
      <c r="B112" s="26"/>
      <c r="C112" s="9" t="s">
        <v>108</v>
      </c>
      <c r="D112" s="24">
        <v>164438</v>
      </c>
    </row>
    <row r="113" spans="2:4" ht="13.5" thickTop="1">
      <c r="B113" s="25"/>
      <c r="D113" s="19"/>
    </row>
    <row r="114" spans="2:4" ht="13.5" thickBot="1">
      <c r="B114" s="67">
        <v>758</v>
      </c>
      <c r="C114" s="8" t="s">
        <v>29</v>
      </c>
      <c r="D114" s="20">
        <f>SUM(D115)</f>
        <v>2492300</v>
      </c>
    </row>
    <row r="115" spans="2:4" ht="13.5" thickTop="1">
      <c r="B115" s="69">
        <v>75818</v>
      </c>
      <c r="C115" s="11" t="s">
        <v>64</v>
      </c>
      <c r="D115" s="23">
        <f>SUM(D116,D118)</f>
        <v>2492300</v>
      </c>
    </row>
    <row r="116" spans="2:4" ht="12.75">
      <c r="B116" s="66"/>
      <c r="C116" s="79" t="s">
        <v>44</v>
      </c>
      <c r="D116" s="22">
        <f>SUM(D117)</f>
        <v>96100</v>
      </c>
    </row>
    <row r="117" spans="2:4" ht="12.75">
      <c r="B117" s="69"/>
      <c r="C117" s="11" t="s">
        <v>45</v>
      </c>
      <c r="D117" s="23">
        <f>300000-53500-50400-100000</f>
        <v>96100</v>
      </c>
    </row>
    <row r="118" spans="2:4" ht="12.75">
      <c r="B118" s="66"/>
      <c r="C118" s="79" t="s">
        <v>47</v>
      </c>
      <c r="D118" s="22">
        <f>SUM(D120,D124)</f>
        <v>2396200</v>
      </c>
    </row>
    <row r="119" spans="2:4" ht="12.75">
      <c r="B119" s="66"/>
      <c r="C119" t="s">
        <v>111</v>
      </c>
      <c r="D119" s="22"/>
    </row>
    <row r="120" spans="2:4" ht="12.75">
      <c r="B120" s="66"/>
      <c r="C120" s="79" t="s">
        <v>112</v>
      </c>
      <c r="D120" s="22">
        <f>SUM(D121:D123)</f>
        <v>2096200</v>
      </c>
    </row>
    <row r="121" spans="2:4" ht="25.5">
      <c r="B121" s="66"/>
      <c r="C121" s="59" t="s">
        <v>106</v>
      </c>
      <c r="D121" s="22">
        <v>436200</v>
      </c>
    </row>
    <row r="122" spans="2:4" ht="25.5">
      <c r="B122" s="66"/>
      <c r="C122" s="59" t="s">
        <v>105</v>
      </c>
      <c r="D122" s="22">
        <v>60000</v>
      </c>
    </row>
    <row r="123" spans="2:4" ht="12.75">
      <c r="B123" s="66"/>
      <c r="C123" s="41" t="s">
        <v>51</v>
      </c>
      <c r="D123" s="22">
        <f>1500000+100000</f>
        <v>1600000</v>
      </c>
    </row>
    <row r="124" spans="2:4" ht="12.75">
      <c r="B124" s="66"/>
      <c r="C124" s="80" t="s">
        <v>110</v>
      </c>
      <c r="D124" s="22">
        <f>SUM(D125)</f>
        <v>300000</v>
      </c>
    </row>
    <row r="125" spans="2:4" ht="13.5" thickBot="1">
      <c r="B125" s="26"/>
      <c r="C125" s="9" t="s">
        <v>109</v>
      </c>
      <c r="D125" s="24">
        <v>300000</v>
      </c>
    </row>
    <row r="126" spans="2:4" ht="13.5" thickTop="1">
      <c r="B126" s="25"/>
      <c r="C126" s="36"/>
      <c r="D126" s="25"/>
    </row>
    <row r="127" spans="2:4" ht="13.5" thickBot="1">
      <c r="B127" s="67">
        <v>801</v>
      </c>
      <c r="C127" s="8" t="s">
        <v>30</v>
      </c>
      <c r="D127" s="20">
        <f>SUM(D128,D134,D141,D147,D151,D156,D161)</f>
        <v>27825225</v>
      </c>
    </row>
    <row r="128" spans="2:4" ht="13.5" thickTop="1">
      <c r="B128" s="68">
        <v>80101</v>
      </c>
      <c r="C128" s="10" t="s">
        <v>65</v>
      </c>
      <c r="D128" s="21">
        <f>SUM(D129,D132)</f>
        <v>11474623</v>
      </c>
    </row>
    <row r="129" spans="2:4" ht="12.75">
      <c r="B129" s="66"/>
      <c r="C129" t="s">
        <v>9</v>
      </c>
      <c r="D129" s="22">
        <f>SUM(D130:D131)</f>
        <v>8866203</v>
      </c>
    </row>
    <row r="130" spans="2:4" ht="12.75">
      <c r="B130" s="66"/>
      <c r="C130" t="s">
        <v>21</v>
      </c>
      <c r="D130" s="22">
        <v>7330951</v>
      </c>
    </row>
    <row r="131" spans="2:4" ht="12.75">
      <c r="B131" s="66"/>
      <c r="C131" t="s">
        <v>23</v>
      </c>
      <c r="D131" s="22">
        <v>1535252</v>
      </c>
    </row>
    <row r="132" spans="2:4" ht="12.75">
      <c r="B132" s="66"/>
      <c r="C132" s="34" t="s">
        <v>16</v>
      </c>
      <c r="D132" s="33">
        <f>1822400+680000+106020</f>
        <v>2608420</v>
      </c>
    </row>
    <row r="133" spans="2:4" ht="12.75">
      <c r="B133" s="66"/>
      <c r="C133" s="34"/>
      <c r="D133" s="33"/>
    </row>
    <row r="134" spans="2:4" ht="12.75">
      <c r="B134" s="69">
        <v>80104</v>
      </c>
      <c r="C134" s="11" t="s">
        <v>66</v>
      </c>
      <c r="D134" s="23">
        <f>SUM(D135,D139)</f>
        <v>7022072</v>
      </c>
    </row>
    <row r="135" spans="2:4" ht="12.75">
      <c r="B135" s="66"/>
      <c r="C135" t="s">
        <v>9</v>
      </c>
      <c r="D135" s="22">
        <f>SUM(D136,D137:D138)</f>
        <v>6535072</v>
      </c>
    </row>
    <row r="136" spans="2:4" ht="12.75">
      <c r="B136" s="66"/>
      <c r="C136" t="s">
        <v>50</v>
      </c>
      <c r="D136" s="22">
        <f>6166267+62100</f>
        <v>6228367</v>
      </c>
    </row>
    <row r="137" spans="2:4" ht="12.75">
      <c r="B137" s="66"/>
      <c r="C137" t="s">
        <v>92</v>
      </c>
      <c r="D137" s="22">
        <v>34467</v>
      </c>
    </row>
    <row r="138" spans="2:4" ht="12.75">
      <c r="B138" s="66"/>
      <c r="C138" t="s">
        <v>24</v>
      </c>
      <c r="D138" s="22">
        <f>218738+53500</f>
        <v>272238</v>
      </c>
    </row>
    <row r="139" spans="2:4" ht="12.75">
      <c r="B139" s="66"/>
      <c r="C139" t="s">
        <v>16</v>
      </c>
      <c r="D139" s="22">
        <f>477000+10000</f>
        <v>487000</v>
      </c>
    </row>
    <row r="140" spans="2:4" ht="12.75">
      <c r="B140" s="66"/>
      <c r="D140" s="22"/>
    </row>
    <row r="141" spans="2:4" ht="12.75">
      <c r="B141" s="69">
        <v>80110</v>
      </c>
      <c r="C141" s="11" t="s">
        <v>67</v>
      </c>
      <c r="D141" s="23">
        <f>SUM(D142,D145)</f>
        <v>8327490</v>
      </c>
    </row>
    <row r="142" spans="2:4" ht="12.75">
      <c r="B142" s="66"/>
      <c r="C142" t="s">
        <v>9</v>
      </c>
      <c r="D142" s="22">
        <f>SUM(D143:D144)</f>
        <v>7312490</v>
      </c>
    </row>
    <row r="143" spans="2:4" ht="12.75">
      <c r="B143" s="66"/>
      <c r="C143" t="s">
        <v>21</v>
      </c>
      <c r="D143" s="22">
        <v>6155286</v>
      </c>
    </row>
    <row r="144" spans="2:4" ht="12.75">
      <c r="B144" s="66"/>
      <c r="C144" t="s">
        <v>23</v>
      </c>
      <c r="D144" s="22">
        <v>1157204</v>
      </c>
    </row>
    <row r="145" spans="2:6" ht="12.75">
      <c r="B145" s="69"/>
      <c r="C145" s="11" t="s">
        <v>16</v>
      </c>
      <c r="D145" s="23">
        <f>1801020-680000-106020</f>
        <v>1015000</v>
      </c>
      <c r="E145" s="12"/>
      <c r="F145" s="31"/>
    </row>
    <row r="146" spans="2:6" ht="12.75">
      <c r="B146" s="70"/>
      <c r="C146" s="39"/>
      <c r="D146" s="40"/>
      <c r="E146" s="12"/>
      <c r="F146" s="31"/>
    </row>
    <row r="147" spans="2:4" ht="12.75">
      <c r="B147" s="69">
        <v>80113</v>
      </c>
      <c r="C147" s="11" t="s">
        <v>97</v>
      </c>
      <c r="D147" s="23">
        <f>SUM(D148)</f>
        <v>40000</v>
      </c>
    </row>
    <row r="148" spans="2:4" ht="12.75">
      <c r="B148" s="66"/>
      <c r="C148" s="38" t="s">
        <v>35</v>
      </c>
      <c r="D148" s="22">
        <f>SUM(D149)</f>
        <v>40000</v>
      </c>
    </row>
    <row r="149" spans="2:4" ht="12.75">
      <c r="B149" s="66"/>
      <c r="C149" s="38" t="s">
        <v>13</v>
      </c>
      <c r="D149" s="22">
        <v>40000</v>
      </c>
    </row>
    <row r="150" spans="2:4" ht="12.75">
      <c r="B150" s="69"/>
      <c r="C150" s="11"/>
      <c r="D150" s="23"/>
    </row>
    <row r="151" spans="2:4" ht="12.75">
      <c r="B151" s="72">
        <v>80114</v>
      </c>
      <c r="C151" s="46" t="s">
        <v>68</v>
      </c>
      <c r="D151" s="47">
        <f>SUM(D152)</f>
        <v>545634</v>
      </c>
    </row>
    <row r="152" spans="2:4" ht="12.75">
      <c r="B152" s="66"/>
      <c r="C152" t="s">
        <v>9</v>
      </c>
      <c r="D152" s="22">
        <f>SUM(D153:D154)</f>
        <v>545634</v>
      </c>
    </row>
    <row r="153" spans="2:4" ht="12.75">
      <c r="B153" s="66"/>
      <c r="C153" t="s">
        <v>21</v>
      </c>
      <c r="D153" s="22">
        <v>522962</v>
      </c>
    </row>
    <row r="154" spans="2:4" ht="12.75">
      <c r="B154" s="66"/>
      <c r="C154" s="31" t="s">
        <v>23</v>
      </c>
      <c r="D154" s="22">
        <v>22672</v>
      </c>
    </row>
    <row r="155" spans="2:4" ht="12.75">
      <c r="B155" s="66"/>
      <c r="C155" s="31"/>
      <c r="D155" s="22"/>
    </row>
    <row r="156" spans="2:4" ht="12.75">
      <c r="B156" s="69">
        <v>80146</v>
      </c>
      <c r="C156" s="11" t="s">
        <v>69</v>
      </c>
      <c r="D156" s="23">
        <f>SUM(D157)</f>
        <v>127353</v>
      </c>
    </row>
    <row r="157" spans="2:4" ht="12.75">
      <c r="B157" s="66"/>
      <c r="C157" t="s">
        <v>9</v>
      </c>
      <c r="D157" s="22">
        <f>SUM(D158:D159)</f>
        <v>127353</v>
      </c>
    </row>
    <row r="158" spans="2:4" ht="12.75">
      <c r="B158" s="66"/>
      <c r="C158" t="s">
        <v>13</v>
      </c>
      <c r="D158" s="22">
        <v>104072</v>
      </c>
    </row>
    <row r="159" spans="2:4" ht="12.75">
      <c r="B159" s="66"/>
      <c r="C159" t="s">
        <v>46</v>
      </c>
      <c r="D159" s="22">
        <v>23281</v>
      </c>
    </row>
    <row r="160" spans="2:4" ht="12.75">
      <c r="B160" s="66"/>
      <c r="D160" s="22"/>
    </row>
    <row r="161" spans="2:4" ht="12.75">
      <c r="B161" s="69">
        <v>80195</v>
      </c>
      <c r="C161" s="11" t="s">
        <v>8</v>
      </c>
      <c r="D161" s="23">
        <f>SUM(D162,D165)</f>
        <v>288053</v>
      </c>
    </row>
    <row r="162" spans="2:4" ht="12.75">
      <c r="B162" s="66"/>
      <c r="C162" s="31" t="s">
        <v>9</v>
      </c>
      <c r="D162" s="22">
        <f>SUM(D163,D164)</f>
        <v>248053</v>
      </c>
    </row>
    <row r="163" spans="2:4" ht="12.75">
      <c r="B163" s="66"/>
      <c r="C163" s="31" t="s">
        <v>13</v>
      </c>
      <c r="D163" s="22">
        <v>209408</v>
      </c>
    </row>
    <row r="164" spans="2:4" ht="12.75">
      <c r="B164" s="66"/>
      <c r="C164" t="s">
        <v>46</v>
      </c>
      <c r="D164" s="22">
        <v>38645</v>
      </c>
    </row>
    <row r="165" spans="2:4" ht="12.75">
      <c r="B165" s="66"/>
      <c r="C165" t="s">
        <v>16</v>
      </c>
      <c r="D165" s="22">
        <v>40000</v>
      </c>
    </row>
    <row r="166" spans="2:4" ht="13.5" thickBot="1">
      <c r="B166" s="66"/>
      <c r="D166" s="22"/>
    </row>
    <row r="167" spans="2:4" ht="13.5" thickTop="1">
      <c r="B167" s="25"/>
      <c r="C167" s="37"/>
      <c r="D167" s="19"/>
    </row>
    <row r="168" spans="2:4" ht="13.5" thickBot="1">
      <c r="B168" s="67">
        <v>851</v>
      </c>
      <c r="C168" s="8" t="s">
        <v>32</v>
      </c>
      <c r="D168" s="20">
        <f>SUM(D170,D174,D180)</f>
        <v>625000</v>
      </c>
    </row>
    <row r="169" spans="2:4" ht="13.5" thickTop="1">
      <c r="B169" s="73"/>
      <c r="C169" s="52"/>
      <c r="D169" s="53"/>
    </row>
    <row r="170" spans="2:4" ht="12.75">
      <c r="B170" s="74">
        <v>85153</v>
      </c>
      <c r="C170" s="54" t="s">
        <v>101</v>
      </c>
      <c r="D170" s="50">
        <f>SUM(D171)</f>
        <v>15000</v>
      </c>
    </row>
    <row r="171" spans="2:4" ht="12.75">
      <c r="B171" s="75"/>
      <c r="C171" s="55" t="s">
        <v>35</v>
      </c>
      <c r="D171" s="57">
        <f>SUM(D172)</f>
        <v>15000</v>
      </c>
    </row>
    <row r="172" spans="2:4" ht="12.75">
      <c r="B172" s="76"/>
      <c r="C172" t="s">
        <v>13</v>
      </c>
      <c r="D172" s="56">
        <v>15000</v>
      </c>
    </row>
    <row r="173" spans="2:4" ht="12.75">
      <c r="B173" s="76"/>
      <c r="C173" s="51"/>
      <c r="D173" s="29"/>
    </row>
    <row r="174" spans="2:4" ht="12.75">
      <c r="B174" s="69">
        <v>85154</v>
      </c>
      <c r="C174" s="11" t="s">
        <v>70</v>
      </c>
      <c r="D174" s="23">
        <f>SUM(D175)</f>
        <v>540000</v>
      </c>
    </row>
    <row r="175" spans="2:4" ht="12.75">
      <c r="B175" s="66"/>
      <c r="C175" t="s">
        <v>9</v>
      </c>
      <c r="D175" s="22">
        <f>SUM(D176:D178)</f>
        <v>540000</v>
      </c>
    </row>
    <row r="176" spans="2:4" ht="12.75">
      <c r="B176" s="66"/>
      <c r="C176" t="s">
        <v>13</v>
      </c>
      <c r="D176" s="22">
        <v>280000</v>
      </c>
    </row>
    <row r="177" spans="2:4" ht="12.75">
      <c r="B177" s="66"/>
      <c r="C177" t="s">
        <v>92</v>
      </c>
      <c r="D177" s="22">
        <v>50000</v>
      </c>
    </row>
    <row r="178" spans="2:4" ht="12.75">
      <c r="B178" s="66"/>
      <c r="C178" t="s">
        <v>49</v>
      </c>
      <c r="D178" s="22">
        <v>210000</v>
      </c>
    </row>
    <row r="179" spans="2:4" ht="12.75">
      <c r="B179" s="66"/>
      <c r="D179" s="22"/>
    </row>
    <row r="180" spans="2:4" ht="12.75">
      <c r="B180" s="69">
        <v>85195</v>
      </c>
      <c r="C180" s="11" t="s">
        <v>8</v>
      </c>
      <c r="D180" s="23">
        <f>SUM(D181)</f>
        <v>70000</v>
      </c>
    </row>
    <row r="181" spans="2:4" ht="12.75">
      <c r="B181" s="66"/>
      <c r="C181" t="s">
        <v>9</v>
      </c>
      <c r="D181" s="22">
        <f>SUM(D182:D183)</f>
        <v>70000</v>
      </c>
    </row>
    <row r="182" spans="2:4" ht="12.75">
      <c r="B182" s="66"/>
      <c r="C182" t="s">
        <v>13</v>
      </c>
      <c r="D182" s="22">
        <v>35000</v>
      </c>
    </row>
    <row r="183" spans="2:4" ht="12.75">
      <c r="B183" s="66"/>
      <c r="C183" t="s">
        <v>49</v>
      </c>
      <c r="D183" s="22">
        <v>35000</v>
      </c>
    </row>
    <row r="184" spans="2:4" ht="13.5" thickBot="1">
      <c r="B184" s="66"/>
      <c r="D184" s="22"/>
    </row>
    <row r="185" spans="2:4" ht="13.5" thickTop="1">
      <c r="B185" s="25"/>
      <c r="C185" s="37"/>
      <c r="D185" s="19"/>
    </row>
    <row r="186" spans="2:4" ht="13.5" thickBot="1">
      <c r="B186" s="67">
        <v>852</v>
      </c>
      <c r="C186" s="8" t="s">
        <v>43</v>
      </c>
      <c r="D186" s="20">
        <f>SUM(D187,D192,D196,D202,D206,D210,D215,D221,D226,D230)</f>
        <v>16071960</v>
      </c>
    </row>
    <row r="187" spans="2:4" ht="13.5" thickTop="1">
      <c r="B187" s="68">
        <v>85202</v>
      </c>
      <c r="C187" s="10" t="s">
        <v>71</v>
      </c>
      <c r="D187" s="21">
        <f>SUM(D188)</f>
        <v>389389</v>
      </c>
    </row>
    <row r="188" spans="2:4" ht="12.75">
      <c r="B188" s="66"/>
      <c r="C188" s="70" t="s">
        <v>9</v>
      </c>
      <c r="D188" s="22">
        <f>SUM(D189:D190)</f>
        <v>389389</v>
      </c>
    </row>
    <row r="189" spans="2:4" ht="12.75">
      <c r="B189" s="66"/>
      <c r="C189" t="s">
        <v>21</v>
      </c>
      <c r="D189" s="22">
        <f>302565+3565</f>
        <v>306130</v>
      </c>
    </row>
    <row r="190" spans="2:4" ht="12.75">
      <c r="B190" s="66"/>
      <c r="C190" t="s">
        <v>23</v>
      </c>
      <c r="D190" s="22">
        <v>83259</v>
      </c>
    </row>
    <row r="191" spans="2:4" ht="12.75">
      <c r="B191" s="66"/>
      <c r="D191" s="22"/>
    </row>
    <row r="192" spans="2:4" ht="12.75">
      <c r="B192" s="69">
        <v>85203</v>
      </c>
      <c r="C192" s="11" t="s">
        <v>102</v>
      </c>
      <c r="D192" s="23">
        <f>SUM(D193)</f>
        <v>10000</v>
      </c>
    </row>
    <row r="193" spans="2:4" ht="12.75">
      <c r="B193" s="66"/>
      <c r="C193" s="38" t="s">
        <v>35</v>
      </c>
      <c r="D193" s="22">
        <f>SUM(D194)</f>
        <v>10000</v>
      </c>
    </row>
    <row r="194" spans="2:4" ht="12.75">
      <c r="B194" s="66"/>
      <c r="C194" t="s">
        <v>13</v>
      </c>
      <c r="D194" s="22">
        <v>10000</v>
      </c>
    </row>
    <row r="195" spans="2:4" ht="12.75">
      <c r="B195" s="66"/>
      <c r="D195" s="22"/>
    </row>
    <row r="196" spans="2:4" ht="38.25">
      <c r="B196" s="69">
        <v>85212</v>
      </c>
      <c r="C196" s="28" t="s">
        <v>72</v>
      </c>
      <c r="D196" s="23">
        <f>SUM(D197)</f>
        <v>7736000</v>
      </c>
    </row>
    <row r="197" spans="2:4" ht="12.75">
      <c r="B197" s="66"/>
      <c r="C197" s="35" t="s">
        <v>9</v>
      </c>
      <c r="D197" s="22">
        <f>SUM(D198:D200)</f>
        <v>7736000</v>
      </c>
    </row>
    <row r="198" spans="2:4" ht="12.75">
      <c r="B198" s="66"/>
      <c r="C198" s="35" t="s">
        <v>34</v>
      </c>
      <c r="D198" s="22">
        <f>7252820+130000</f>
        <v>7382820</v>
      </c>
    </row>
    <row r="199" spans="2:4" ht="12.75">
      <c r="B199" s="66"/>
      <c r="C199" t="s">
        <v>92</v>
      </c>
      <c r="D199" s="22">
        <v>299811</v>
      </c>
    </row>
    <row r="200" spans="2:4" ht="12.75">
      <c r="B200" s="66"/>
      <c r="C200" t="s">
        <v>48</v>
      </c>
      <c r="D200" s="22">
        <v>53369</v>
      </c>
    </row>
    <row r="201" spans="2:4" ht="12.75">
      <c r="B201" s="66"/>
      <c r="D201" s="22"/>
    </row>
    <row r="202" spans="2:4" ht="38.25">
      <c r="B202" s="69">
        <v>85213</v>
      </c>
      <c r="C202" s="28" t="s">
        <v>73</v>
      </c>
      <c r="D202" s="23">
        <f>SUM(D203)</f>
        <v>102000</v>
      </c>
    </row>
    <row r="203" spans="2:4" ht="12.75">
      <c r="B203" s="66"/>
      <c r="C203" t="s">
        <v>9</v>
      </c>
      <c r="D203" s="22">
        <f>SUM(D204)</f>
        <v>102000</v>
      </c>
    </row>
    <row r="204" spans="2:4" ht="12.75">
      <c r="B204" s="66"/>
      <c r="C204" t="s">
        <v>33</v>
      </c>
      <c r="D204" s="22">
        <v>102000</v>
      </c>
    </row>
    <row r="205" spans="2:4" ht="12.75">
      <c r="B205" s="66"/>
      <c r="D205" s="22"/>
    </row>
    <row r="206" spans="2:4" ht="25.5">
      <c r="B206" s="77">
        <v>85214</v>
      </c>
      <c r="C206" s="28" t="s">
        <v>74</v>
      </c>
      <c r="D206" s="23">
        <f>SUM(D207)</f>
        <v>3191000</v>
      </c>
    </row>
    <row r="207" spans="2:4" ht="12.75">
      <c r="B207" s="66"/>
      <c r="C207" t="s">
        <v>9</v>
      </c>
      <c r="D207" s="22">
        <f>SUM(D208)</f>
        <v>3191000</v>
      </c>
    </row>
    <row r="208" spans="2:4" ht="12.75">
      <c r="B208" s="66"/>
      <c r="C208" t="s">
        <v>33</v>
      </c>
      <c r="D208" s="22">
        <v>3191000</v>
      </c>
    </row>
    <row r="209" spans="2:4" ht="12.75">
      <c r="B209" s="66"/>
      <c r="D209" s="22"/>
    </row>
    <row r="210" spans="2:4" ht="12.75">
      <c r="B210" s="69">
        <v>85215</v>
      </c>
      <c r="C210" s="11" t="s">
        <v>75</v>
      </c>
      <c r="D210" s="23">
        <f>SUM(D211)</f>
        <v>2715200</v>
      </c>
    </row>
    <row r="211" spans="2:4" ht="12.75">
      <c r="B211" s="66"/>
      <c r="C211" t="s">
        <v>9</v>
      </c>
      <c r="D211" s="22">
        <f>SUM(D212:D213)</f>
        <v>2715200</v>
      </c>
    </row>
    <row r="212" spans="2:4" ht="12.75">
      <c r="B212" s="66"/>
      <c r="C212" t="s">
        <v>34</v>
      </c>
      <c r="D212" s="22">
        <v>2700000</v>
      </c>
    </row>
    <row r="213" spans="2:4" ht="12.75">
      <c r="B213" s="69"/>
      <c r="C213" s="11" t="s">
        <v>23</v>
      </c>
      <c r="D213" s="23">
        <v>15200</v>
      </c>
    </row>
    <row r="214" spans="2:4" ht="12.75">
      <c r="B214" s="70"/>
      <c r="C214" s="39"/>
      <c r="D214" s="40"/>
    </row>
    <row r="215" spans="2:4" ht="12.75">
      <c r="B215" s="69">
        <v>85219</v>
      </c>
      <c r="C215" s="11" t="s">
        <v>76</v>
      </c>
      <c r="D215" s="23">
        <f>SUM(D216,D219)</f>
        <v>1253371</v>
      </c>
    </row>
    <row r="216" spans="2:4" ht="12.75">
      <c r="B216" s="66"/>
      <c r="C216" t="s">
        <v>35</v>
      </c>
      <c r="D216" s="22">
        <f>SUM(D217:D218)</f>
        <v>1230811</v>
      </c>
    </row>
    <row r="217" spans="2:4" ht="12.75">
      <c r="B217" s="66"/>
      <c r="C217" t="s">
        <v>21</v>
      </c>
      <c r="D217" s="22">
        <f>1029290+9541</f>
        <v>1038831</v>
      </c>
    </row>
    <row r="218" spans="2:4" ht="12.75">
      <c r="B218" s="66"/>
      <c r="C218" t="s">
        <v>23</v>
      </c>
      <c r="D218" s="22">
        <v>191980</v>
      </c>
    </row>
    <row r="219" spans="2:6" ht="12.75">
      <c r="B219" s="66"/>
      <c r="C219" s="31" t="s">
        <v>16</v>
      </c>
      <c r="D219" s="22">
        <v>22560</v>
      </c>
      <c r="E219" s="31"/>
      <c r="F219" s="31"/>
    </row>
    <row r="220" spans="2:6" ht="12.75">
      <c r="B220" s="69"/>
      <c r="C220" s="11"/>
      <c r="D220" s="23"/>
      <c r="E220" s="12"/>
      <c r="F220" s="31"/>
    </row>
    <row r="221" spans="2:4" ht="27" customHeight="1">
      <c r="B221" s="72">
        <v>85220</v>
      </c>
      <c r="C221" s="58" t="s">
        <v>77</v>
      </c>
      <c r="D221" s="47">
        <f>SUM(D222,D224)</f>
        <v>230000</v>
      </c>
    </row>
    <row r="222" spans="2:4" ht="12.75">
      <c r="B222" s="66"/>
      <c r="C222" t="s">
        <v>9</v>
      </c>
      <c r="D222" s="22">
        <f>SUM(D223)</f>
        <v>80000</v>
      </c>
    </row>
    <row r="223" spans="2:4" ht="12.75">
      <c r="B223" s="66"/>
      <c r="C223" t="s">
        <v>13</v>
      </c>
      <c r="D223" s="22">
        <v>80000</v>
      </c>
    </row>
    <row r="224" spans="2:4" ht="12.75">
      <c r="B224" s="66"/>
      <c r="C224" t="s">
        <v>16</v>
      </c>
      <c r="D224" s="22">
        <v>150000</v>
      </c>
    </row>
    <row r="225" spans="2:4" ht="12.75">
      <c r="B225" s="66"/>
      <c r="D225" s="22"/>
    </row>
    <row r="226" spans="2:4" ht="12.75">
      <c r="B226" s="69">
        <v>85228</v>
      </c>
      <c r="C226" s="11" t="s">
        <v>78</v>
      </c>
      <c r="D226" s="23">
        <f>SUM(D227)</f>
        <v>179000</v>
      </c>
    </row>
    <row r="227" spans="2:4" ht="12.75">
      <c r="B227" s="66"/>
      <c r="C227" t="s">
        <v>9</v>
      </c>
      <c r="D227" s="22">
        <f>SUM(D228)</f>
        <v>179000</v>
      </c>
    </row>
    <row r="228" spans="2:4" ht="12.75">
      <c r="B228" s="66"/>
      <c r="C228" t="s">
        <v>34</v>
      </c>
      <c r="D228" s="22">
        <v>179000</v>
      </c>
    </row>
    <row r="229" spans="2:4" ht="12.75">
      <c r="B229" s="66"/>
      <c r="D229" s="22"/>
    </row>
    <row r="230" spans="2:4" ht="12.75">
      <c r="B230" s="69">
        <v>85295</v>
      </c>
      <c r="C230" s="11" t="s">
        <v>8</v>
      </c>
      <c r="D230" s="23">
        <f>SUM(D231)</f>
        <v>266000</v>
      </c>
    </row>
    <row r="231" spans="2:4" ht="12.75">
      <c r="B231" s="66"/>
      <c r="C231" t="s">
        <v>9</v>
      </c>
      <c r="D231" s="22">
        <f>SUM(D232)</f>
        <v>266000</v>
      </c>
    </row>
    <row r="232" spans="2:4" ht="12.75">
      <c r="B232" s="66"/>
      <c r="C232" t="s">
        <v>34</v>
      </c>
      <c r="D232" s="22">
        <v>266000</v>
      </c>
    </row>
    <row r="233" spans="1:6" ht="12.75">
      <c r="A233" s="31"/>
      <c r="B233" s="69"/>
      <c r="C233" s="11"/>
      <c r="D233" s="23"/>
      <c r="E233" s="31"/>
      <c r="F233" s="31"/>
    </row>
    <row r="234" spans="2:4" ht="12.75">
      <c r="B234" s="70"/>
      <c r="C234" s="39"/>
      <c r="D234" s="40"/>
    </row>
    <row r="235" spans="2:4" ht="13.5" thickBot="1">
      <c r="B235" s="67">
        <v>853</v>
      </c>
      <c r="C235" s="8" t="s">
        <v>80</v>
      </c>
      <c r="D235" s="20">
        <f>SUM(D236)</f>
        <v>998267</v>
      </c>
    </row>
    <row r="236" spans="2:4" ht="13.5" thickTop="1">
      <c r="B236" s="69">
        <v>85305</v>
      </c>
      <c r="C236" s="11" t="s">
        <v>79</v>
      </c>
      <c r="D236" s="23">
        <f>SUM(D237,D240)</f>
        <v>998267</v>
      </c>
    </row>
    <row r="237" spans="2:4" ht="12.75">
      <c r="B237" s="66"/>
      <c r="C237" t="s">
        <v>9</v>
      </c>
      <c r="D237" s="22">
        <f>SUM(D238:D239)</f>
        <v>863267</v>
      </c>
    </row>
    <row r="238" spans="2:4" ht="12.75">
      <c r="B238" s="66"/>
      <c r="C238" t="s">
        <v>21</v>
      </c>
      <c r="D238" s="22">
        <v>692867</v>
      </c>
    </row>
    <row r="239" spans="2:4" ht="12.75">
      <c r="B239" s="66"/>
      <c r="C239" t="s">
        <v>23</v>
      </c>
      <c r="D239" s="22">
        <v>170400</v>
      </c>
    </row>
    <row r="240" spans="2:4" ht="12.75">
      <c r="B240" s="66"/>
      <c r="C240" t="s">
        <v>16</v>
      </c>
      <c r="D240" s="22">
        <v>135000</v>
      </c>
    </row>
    <row r="241" spans="2:4" ht="13.5" thickBot="1">
      <c r="B241" s="26"/>
      <c r="C241" s="9"/>
      <c r="D241" s="24"/>
    </row>
    <row r="242" spans="2:4" ht="13.5" thickTop="1">
      <c r="B242" s="25"/>
      <c r="D242" s="19"/>
    </row>
    <row r="243" spans="2:4" ht="13.5" thickBot="1">
      <c r="B243" s="67">
        <v>854</v>
      </c>
      <c r="C243" s="8" t="s">
        <v>36</v>
      </c>
      <c r="D243" s="20">
        <f>SUM(D244,D249)</f>
        <v>377911</v>
      </c>
    </row>
    <row r="244" spans="2:4" ht="13.5" thickTop="1">
      <c r="B244" s="68">
        <v>85401</v>
      </c>
      <c r="C244" s="10" t="s">
        <v>81</v>
      </c>
      <c r="D244" s="21">
        <f>SUM(D245)</f>
        <v>357911</v>
      </c>
    </row>
    <row r="245" spans="2:4" ht="12.75">
      <c r="B245" s="66"/>
      <c r="C245" t="s">
        <v>35</v>
      </c>
      <c r="D245" s="22">
        <f>SUM(D246:D247)</f>
        <v>357911</v>
      </c>
    </row>
    <row r="246" spans="2:4" ht="12.75">
      <c r="B246" s="66"/>
      <c r="C246" t="s">
        <v>21</v>
      </c>
      <c r="D246" s="22">
        <v>335743</v>
      </c>
    </row>
    <row r="247" spans="2:4" ht="12.75">
      <c r="B247" s="66"/>
      <c r="C247" t="s">
        <v>23</v>
      </c>
      <c r="D247" s="22">
        <v>22168</v>
      </c>
    </row>
    <row r="248" spans="2:4" ht="12.75">
      <c r="B248" s="66"/>
      <c r="D248" s="22"/>
    </row>
    <row r="249" spans="2:4" ht="12.75">
      <c r="B249" s="69">
        <v>85415</v>
      </c>
      <c r="C249" s="11" t="s">
        <v>98</v>
      </c>
      <c r="D249" s="23">
        <f>SUM(D250)</f>
        <v>20000</v>
      </c>
    </row>
    <row r="250" spans="2:4" ht="12.75">
      <c r="B250" s="66"/>
      <c r="C250" s="38" t="s">
        <v>9</v>
      </c>
      <c r="D250" s="22">
        <f>SUM(D251)</f>
        <v>20000</v>
      </c>
    </row>
    <row r="251" spans="2:4" ht="12.75">
      <c r="B251" s="66"/>
      <c r="C251" s="38" t="s">
        <v>34</v>
      </c>
      <c r="D251" s="22">
        <v>20000</v>
      </c>
    </row>
    <row r="252" spans="2:4" ht="12.75">
      <c r="B252" s="66"/>
      <c r="D252" s="22"/>
    </row>
    <row r="253" spans="2:4" ht="13.5" thickBot="1">
      <c r="B253" s="67">
        <v>900</v>
      </c>
      <c r="C253" s="8" t="s">
        <v>37</v>
      </c>
      <c r="D253" s="20">
        <f>SUM(D254,D259,D265,D269,D275,D280)</f>
        <v>6250967</v>
      </c>
    </row>
    <row r="254" spans="2:4" ht="13.5" thickTop="1">
      <c r="B254" s="68">
        <v>90001</v>
      </c>
      <c r="C254" s="10" t="s">
        <v>82</v>
      </c>
      <c r="D254" s="21">
        <f>SUM(D255,D257)</f>
        <v>720100</v>
      </c>
    </row>
    <row r="255" spans="2:4" ht="12.75">
      <c r="B255" s="66"/>
      <c r="C255" t="s">
        <v>9</v>
      </c>
      <c r="D255" s="22">
        <f>SUM(D256)</f>
        <v>592500</v>
      </c>
    </row>
    <row r="256" spans="2:4" ht="12.75">
      <c r="B256" s="66"/>
      <c r="C256" t="s">
        <v>13</v>
      </c>
      <c r="D256" s="22">
        <v>592500</v>
      </c>
    </row>
    <row r="257" spans="2:4" ht="12.75">
      <c r="B257" s="66"/>
      <c r="C257" t="s">
        <v>16</v>
      </c>
      <c r="D257" s="22">
        <v>127600</v>
      </c>
    </row>
    <row r="258" spans="2:4" ht="12.75">
      <c r="B258" s="66"/>
      <c r="D258" s="22"/>
    </row>
    <row r="259" spans="2:4" ht="12.75">
      <c r="B259" s="69">
        <v>90002</v>
      </c>
      <c r="C259" s="11" t="s">
        <v>83</v>
      </c>
      <c r="D259" s="23">
        <f>SUM(D260,D262)</f>
        <v>749085</v>
      </c>
    </row>
    <row r="260" spans="2:4" ht="12.75">
      <c r="B260" s="66"/>
      <c r="C260" t="s">
        <v>9</v>
      </c>
      <c r="D260" s="22">
        <f>SUM(D261)</f>
        <v>385100</v>
      </c>
    </row>
    <row r="261" spans="2:4" ht="12.75">
      <c r="B261" s="66"/>
      <c r="C261" t="s">
        <v>13</v>
      </c>
      <c r="D261" s="22">
        <v>385100</v>
      </c>
    </row>
    <row r="262" spans="2:4" ht="12.75">
      <c r="B262" s="66"/>
      <c r="C262" t="s">
        <v>16</v>
      </c>
      <c r="D262" s="22">
        <v>363985</v>
      </c>
    </row>
    <row r="263" spans="2:4" ht="12.75">
      <c r="B263" s="66"/>
      <c r="C263" t="s">
        <v>31</v>
      </c>
      <c r="D263" s="22">
        <v>323985</v>
      </c>
    </row>
    <row r="264" spans="2:4" ht="12.75">
      <c r="B264" s="66"/>
      <c r="D264" s="22"/>
    </row>
    <row r="265" spans="2:4" ht="12.75">
      <c r="B265" s="69">
        <v>90003</v>
      </c>
      <c r="C265" s="11" t="s">
        <v>84</v>
      </c>
      <c r="D265" s="23">
        <f>SUM(D266)</f>
        <v>1086000</v>
      </c>
    </row>
    <row r="266" spans="2:4" ht="12.75">
      <c r="B266" s="66"/>
      <c r="C266" t="s">
        <v>9</v>
      </c>
      <c r="D266" s="22">
        <f>SUM(D267)</f>
        <v>1086000</v>
      </c>
    </row>
    <row r="267" spans="2:4" ht="12.75">
      <c r="B267" s="66"/>
      <c r="C267" t="s">
        <v>13</v>
      </c>
      <c r="D267" s="22">
        <f>986000+100000</f>
        <v>1086000</v>
      </c>
    </row>
    <row r="268" spans="2:4" ht="12.75">
      <c r="B268" s="66"/>
      <c r="D268" s="22"/>
    </row>
    <row r="269" spans="2:4" ht="12.75">
      <c r="B269" s="69">
        <v>90004</v>
      </c>
      <c r="C269" s="11" t="s">
        <v>85</v>
      </c>
      <c r="D269" s="23">
        <f>SUM(D270,D273)</f>
        <v>1574482</v>
      </c>
    </row>
    <row r="270" spans="2:4" ht="12.75">
      <c r="B270" s="66"/>
      <c r="C270" t="s">
        <v>9</v>
      </c>
      <c r="D270" s="22">
        <f>SUM(D271:D272)</f>
        <v>477000</v>
      </c>
    </row>
    <row r="271" spans="2:4" ht="12.75">
      <c r="B271" s="66"/>
      <c r="C271" t="s">
        <v>13</v>
      </c>
      <c r="D271" s="22">
        <v>470750</v>
      </c>
    </row>
    <row r="272" spans="2:4" ht="12.75">
      <c r="B272" s="66"/>
      <c r="C272" t="s">
        <v>92</v>
      </c>
      <c r="D272" s="22">
        <v>6250</v>
      </c>
    </row>
    <row r="273" spans="2:4" ht="12.75">
      <c r="B273" s="66"/>
      <c r="C273" t="s">
        <v>16</v>
      </c>
      <c r="D273" s="22">
        <f>1157482-60000</f>
        <v>1097482</v>
      </c>
    </row>
    <row r="274" spans="2:4" ht="12.75">
      <c r="B274" s="66"/>
      <c r="D274" s="22"/>
    </row>
    <row r="275" spans="2:4" ht="12.75">
      <c r="B275" s="69">
        <v>90015</v>
      </c>
      <c r="C275" s="11" t="s">
        <v>86</v>
      </c>
      <c r="D275" s="23">
        <f>SUM(D276,D278)</f>
        <v>1319300</v>
      </c>
    </row>
    <row r="276" spans="2:4" ht="12.75">
      <c r="B276" s="66"/>
      <c r="C276" t="s">
        <v>9</v>
      </c>
      <c r="D276" s="22">
        <f>SUM(D277)</f>
        <v>1013300</v>
      </c>
    </row>
    <row r="277" spans="2:4" ht="12.75">
      <c r="B277" s="66"/>
      <c r="C277" t="s">
        <v>13</v>
      </c>
      <c r="D277" s="22">
        <v>1013300</v>
      </c>
    </row>
    <row r="278" spans="2:4" ht="12.75">
      <c r="B278" s="66"/>
      <c r="C278" t="s">
        <v>16</v>
      </c>
      <c r="D278" s="22">
        <v>306000</v>
      </c>
    </row>
    <row r="279" spans="2:4" ht="12.75">
      <c r="B279" s="66"/>
      <c r="D279" s="22"/>
    </row>
    <row r="280" spans="2:4" ht="12.75">
      <c r="B280" s="69">
        <v>90095</v>
      </c>
      <c r="C280" s="11" t="s">
        <v>8</v>
      </c>
      <c r="D280" s="23">
        <f>SUM(D281,D283)</f>
        <v>802000</v>
      </c>
    </row>
    <row r="281" spans="2:4" ht="12.75">
      <c r="B281" s="66"/>
      <c r="C281" t="s">
        <v>9</v>
      </c>
      <c r="D281" s="22">
        <f>SUM(D282:D282)</f>
        <v>332000</v>
      </c>
    </row>
    <row r="282" spans="2:4" ht="12.75">
      <c r="B282" s="66"/>
      <c r="C282" t="s">
        <v>13</v>
      </c>
      <c r="D282" s="22">
        <f>347000-15000</f>
        <v>332000</v>
      </c>
    </row>
    <row r="283" spans="2:4" ht="12.75">
      <c r="B283" s="66"/>
      <c r="C283" t="s">
        <v>16</v>
      </c>
      <c r="D283" s="22">
        <f>410000+60000</f>
        <v>470000</v>
      </c>
    </row>
    <row r="284" spans="2:4" ht="13.5" thickBot="1">
      <c r="B284" s="26"/>
      <c r="C284" s="9"/>
      <c r="D284" s="24"/>
    </row>
    <row r="285" spans="2:4" ht="13.5" thickTop="1">
      <c r="B285" s="25"/>
      <c r="C285" s="36"/>
      <c r="D285" s="19"/>
    </row>
    <row r="286" spans="2:4" ht="13.5" thickBot="1">
      <c r="B286" s="67">
        <v>921</v>
      </c>
      <c r="C286" s="8" t="s">
        <v>38</v>
      </c>
      <c r="D286" s="20">
        <f>SUM(D287,D291,D295,D301)</f>
        <v>3356100</v>
      </c>
    </row>
    <row r="287" spans="2:4" ht="13.5" thickTop="1">
      <c r="B287" s="68">
        <v>92109</v>
      </c>
      <c r="C287" s="10" t="s">
        <v>87</v>
      </c>
      <c r="D287" s="21">
        <f>SUM(D288)</f>
        <v>1006000</v>
      </c>
    </row>
    <row r="288" spans="2:4" ht="12.75">
      <c r="B288" s="66"/>
      <c r="C288" t="s">
        <v>9</v>
      </c>
      <c r="D288" s="22">
        <f>SUM(D289)</f>
        <v>1006000</v>
      </c>
    </row>
    <row r="289" spans="2:4" ht="12.75">
      <c r="B289" s="66"/>
      <c r="C289" t="s">
        <v>31</v>
      </c>
      <c r="D289" s="22">
        <v>1006000</v>
      </c>
    </row>
    <row r="290" spans="2:4" ht="12.75">
      <c r="B290" s="66"/>
      <c r="D290" s="22"/>
    </row>
    <row r="291" spans="2:4" ht="12.75">
      <c r="B291" s="69">
        <v>92116</v>
      </c>
      <c r="C291" s="11" t="s">
        <v>88</v>
      </c>
      <c r="D291" s="23">
        <f>SUM(D292)</f>
        <v>900000</v>
      </c>
    </row>
    <row r="292" spans="2:4" ht="12.75">
      <c r="B292" s="66"/>
      <c r="C292" t="s">
        <v>9</v>
      </c>
      <c r="D292" s="22">
        <f>SUM(D293)</f>
        <v>900000</v>
      </c>
    </row>
    <row r="293" spans="2:4" ht="12.75">
      <c r="B293" s="66"/>
      <c r="C293" t="s">
        <v>31</v>
      </c>
      <c r="D293" s="22">
        <v>900000</v>
      </c>
    </row>
    <row r="294" spans="2:4" ht="12.75">
      <c r="B294" s="66"/>
      <c r="C294" s="31"/>
      <c r="D294" s="22"/>
    </row>
    <row r="295" spans="2:4" ht="12.75">
      <c r="B295" s="69">
        <v>92120</v>
      </c>
      <c r="C295" s="11" t="s">
        <v>89</v>
      </c>
      <c r="D295" s="23">
        <f>SUM(D296,D299)</f>
        <v>1239000</v>
      </c>
    </row>
    <row r="296" spans="2:4" ht="12.75">
      <c r="B296" s="66"/>
      <c r="C296" s="31" t="s">
        <v>9</v>
      </c>
      <c r="D296" s="22">
        <f>SUM(D297:D298)</f>
        <v>1039000</v>
      </c>
    </row>
    <row r="297" spans="2:4" ht="12.75">
      <c r="B297" s="66"/>
      <c r="C297" s="31" t="s">
        <v>31</v>
      </c>
      <c r="D297" s="22">
        <v>850000</v>
      </c>
    </row>
    <row r="298" spans="2:4" ht="12.75">
      <c r="B298" s="66"/>
      <c r="C298" s="38" t="s">
        <v>23</v>
      </c>
      <c r="D298" s="22">
        <f>139000+50000</f>
        <v>189000</v>
      </c>
    </row>
    <row r="299" spans="2:4" ht="12.75">
      <c r="B299" s="66"/>
      <c r="C299" t="s">
        <v>16</v>
      </c>
      <c r="D299" s="22">
        <v>200000</v>
      </c>
    </row>
    <row r="300" spans="2:4" ht="12.75">
      <c r="B300" s="66"/>
      <c r="D300" s="22"/>
    </row>
    <row r="301" spans="2:4" ht="12.75">
      <c r="B301" s="69">
        <v>92195</v>
      </c>
      <c r="C301" s="11" t="s">
        <v>8</v>
      </c>
      <c r="D301" s="23">
        <f>SUM(D302)</f>
        <v>211100</v>
      </c>
    </row>
    <row r="302" spans="2:4" ht="12.75">
      <c r="B302" s="70"/>
      <c r="C302" s="39" t="s">
        <v>9</v>
      </c>
      <c r="D302" s="40">
        <f>SUM(D303:D305)</f>
        <v>211100</v>
      </c>
    </row>
    <row r="303" spans="2:4" ht="12.75">
      <c r="B303" s="66"/>
      <c r="C303" s="34" t="s">
        <v>107</v>
      </c>
      <c r="D303" s="22">
        <v>100000</v>
      </c>
    </row>
    <row r="304" spans="2:4" ht="12.75">
      <c r="B304" s="66"/>
      <c r="C304" s="41" t="s">
        <v>92</v>
      </c>
      <c r="D304" s="22">
        <v>1600</v>
      </c>
    </row>
    <row r="305" spans="2:4" ht="12.75">
      <c r="B305" s="66"/>
      <c r="C305" s="31" t="s">
        <v>23</v>
      </c>
      <c r="D305" s="22">
        <v>109500</v>
      </c>
    </row>
    <row r="306" spans="2:4" ht="13.5" thickBot="1">
      <c r="B306" s="26"/>
      <c r="C306" s="9"/>
      <c r="D306" s="78"/>
    </row>
    <row r="307" spans="2:4" ht="13.5" thickTop="1">
      <c r="B307" s="25"/>
      <c r="D307" s="19"/>
    </row>
    <row r="308" spans="2:4" ht="13.5" thickBot="1">
      <c r="B308" s="67">
        <v>926</v>
      </c>
      <c r="C308" s="8" t="s">
        <v>39</v>
      </c>
      <c r="D308" s="20">
        <f>SUM(D309,D315,D322)</f>
        <v>4264207</v>
      </c>
    </row>
    <row r="309" spans="2:4" ht="13.5" thickTop="1">
      <c r="B309" s="68">
        <v>92601</v>
      </c>
      <c r="C309" s="10" t="s">
        <v>90</v>
      </c>
      <c r="D309" s="21">
        <f>SUM(D310,D313)</f>
        <v>1176139</v>
      </c>
    </row>
    <row r="310" spans="2:4" ht="12.75">
      <c r="B310" s="66"/>
      <c r="C310" t="s">
        <v>9</v>
      </c>
      <c r="D310" s="22">
        <f>SUM(D311,D312)</f>
        <v>676139</v>
      </c>
    </row>
    <row r="311" spans="2:4" ht="12.75">
      <c r="B311" s="66"/>
      <c r="C311" t="s">
        <v>21</v>
      </c>
      <c r="D311" s="22">
        <v>191747</v>
      </c>
    </row>
    <row r="312" spans="2:4" ht="12.75">
      <c r="B312" s="66"/>
      <c r="C312" t="s">
        <v>23</v>
      </c>
      <c r="D312" s="22">
        <v>484392</v>
      </c>
    </row>
    <row r="313" spans="2:4" ht="12.75">
      <c r="B313" s="66"/>
      <c r="C313" t="s">
        <v>16</v>
      </c>
      <c r="D313" s="22">
        <v>500000</v>
      </c>
    </row>
    <row r="314" spans="2:4" ht="12.75">
      <c r="B314" s="66"/>
      <c r="D314" s="22"/>
    </row>
    <row r="315" spans="2:4" ht="12.75">
      <c r="B315" s="69">
        <v>92605</v>
      </c>
      <c r="C315" s="11" t="s">
        <v>91</v>
      </c>
      <c r="D315" s="23">
        <f>SUM(D316)</f>
        <v>650600</v>
      </c>
    </row>
    <row r="316" spans="2:4" ht="12.75">
      <c r="B316" s="66"/>
      <c r="C316" t="s">
        <v>9</v>
      </c>
      <c r="D316" s="22">
        <f>SUM(D317:D320)</f>
        <v>650600</v>
      </c>
    </row>
    <row r="317" spans="2:4" ht="12.75">
      <c r="B317" s="66"/>
      <c r="C317" t="s">
        <v>31</v>
      </c>
      <c r="D317" s="22">
        <v>300000</v>
      </c>
    </row>
    <row r="318" spans="2:4" ht="12.75">
      <c r="B318" s="66"/>
      <c r="C318" t="s">
        <v>23</v>
      </c>
      <c r="D318" s="22">
        <v>68600</v>
      </c>
    </row>
    <row r="319" spans="2:4" ht="12.75">
      <c r="B319" s="66"/>
      <c r="C319" t="s">
        <v>92</v>
      </c>
      <c r="D319" s="22">
        <v>182000</v>
      </c>
    </row>
    <row r="320" spans="2:4" ht="12.75">
      <c r="B320" s="66"/>
      <c r="C320" t="s">
        <v>99</v>
      </c>
      <c r="D320" s="22">
        <v>100000</v>
      </c>
    </row>
    <row r="321" spans="2:4" ht="12.75">
      <c r="B321" s="66"/>
      <c r="D321" s="22"/>
    </row>
    <row r="322" spans="2:4" ht="12.75">
      <c r="B322" s="69">
        <v>92695</v>
      </c>
      <c r="C322" s="11" t="s">
        <v>8</v>
      </c>
      <c r="D322" s="23">
        <f>SUM(D323,D326)</f>
        <v>2437468</v>
      </c>
    </row>
    <row r="323" spans="2:4" ht="12.75">
      <c r="B323" s="66"/>
      <c r="C323" s="31" t="s">
        <v>9</v>
      </c>
      <c r="D323" s="22">
        <f>SUM(D324:D325)</f>
        <v>2417468</v>
      </c>
    </row>
    <row r="324" spans="2:4" ht="12.75">
      <c r="B324" s="66"/>
      <c r="C324" s="31" t="s">
        <v>21</v>
      </c>
      <c r="D324" s="22">
        <v>565234</v>
      </c>
    </row>
    <row r="325" spans="2:4" ht="12.75">
      <c r="B325" s="66"/>
      <c r="C325" t="s">
        <v>23</v>
      </c>
      <c r="D325" s="22">
        <f>1819234+33000</f>
        <v>1852234</v>
      </c>
    </row>
    <row r="326" spans="2:4" ht="13.5" thickBot="1">
      <c r="B326" s="26"/>
      <c r="C326" s="9" t="s">
        <v>16</v>
      </c>
      <c r="D326" s="24">
        <v>20000</v>
      </c>
    </row>
    <row r="327" spans="2:4" ht="13.5" thickTop="1">
      <c r="B327" s="25"/>
      <c r="D327" s="25"/>
    </row>
    <row r="328" spans="2:4" ht="12.75">
      <c r="B328" s="76"/>
      <c r="C328" s="1" t="s">
        <v>40</v>
      </c>
      <c r="D328" s="29">
        <f>SUM(D8,D14,D26,D43,D59,D87,D93,D105,D114,D127,D168,D186,D235,D243,D253,D286,D308)</f>
        <v>90202197</v>
      </c>
    </row>
    <row r="329" spans="2:4" ht="13.5" thickBot="1">
      <c r="B329" s="26"/>
      <c r="C329" s="9"/>
      <c r="D329" s="26"/>
    </row>
    <row r="330" ht="13.5" thickTop="1"/>
  </sheetData>
  <printOptions/>
  <pageMargins left="1.1811023622047245" right="0.7874015748031497" top="0.5511811023622047" bottom="0.984251968503937" header="0.5118110236220472" footer="0.5118110236220472"/>
  <pageSetup horizontalDpi="600" verticalDpi="600" orientation="portrait" paperSize="9" scale="77" r:id="rId1"/>
  <rowBreaks count="4" manualBreakCount="4">
    <brk id="75" max="5" man="1"/>
    <brk id="145" max="5" man="1"/>
    <brk id="213" max="5" man="1"/>
    <brk id="28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Gosia Fronckiewicz</cp:lastModifiedBy>
  <cp:lastPrinted>2008-01-04T08:56:09Z</cp:lastPrinted>
  <dcterms:created xsi:type="dcterms:W3CDTF">2000-11-10T12:31:26Z</dcterms:created>
  <dcterms:modified xsi:type="dcterms:W3CDTF">2008-01-04T09:04:51Z</dcterms:modified>
  <cp:category/>
  <cp:version/>
  <cp:contentType/>
  <cp:contentStatus/>
</cp:coreProperties>
</file>