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'Arkusz1'!$A$1:$H$156</definedName>
  </definedNames>
  <calcPr fullCalcOnLoad="1"/>
</workbook>
</file>

<file path=xl/sharedStrings.xml><?xml version="1.0" encoding="utf-8"?>
<sst xmlns="http://schemas.openxmlformats.org/spreadsheetml/2006/main" count="187" uniqueCount="137">
  <si>
    <t>Źródło dochodu</t>
  </si>
  <si>
    <t>Dotacje celowe otrzymane z   budżetu państwa na realizacje zadań bieżących z zakresu administracji rządowej oraz innych zadań zleconych gminie ustawami</t>
  </si>
  <si>
    <t>Dział 700</t>
  </si>
  <si>
    <t>Gospodarka Mieszkaniowa</t>
  </si>
  <si>
    <t>Dział 750</t>
  </si>
  <si>
    <t>Administracja publiczna</t>
  </si>
  <si>
    <t>Wpływy z opłat za zezwolenia na sprzedaż alkoholu</t>
  </si>
  <si>
    <t>Dział 751</t>
  </si>
  <si>
    <t>Dział 754</t>
  </si>
  <si>
    <t>Dział 756</t>
  </si>
  <si>
    <t>Podatek doch.od osób fizycznych</t>
  </si>
  <si>
    <t>Podatek doch.od osób prawnych</t>
  </si>
  <si>
    <t>Podatek od nieruchomości</t>
  </si>
  <si>
    <t>Podatek rolny</t>
  </si>
  <si>
    <t>Podatek od spadków i darowizn</t>
  </si>
  <si>
    <t>Wpływy z opłaty skarbowej</t>
  </si>
  <si>
    <t>Dotacje celowe otrzymane z budżetu państwa na zadania bieżące realizowane przez gminę na podstawie porozumień z organami administracji rządowej</t>
  </si>
  <si>
    <t>Podatek od środków transportowych</t>
  </si>
  <si>
    <t>Grzywny, mandaty i inne kary pieniężne od ludności</t>
  </si>
  <si>
    <t>Wpływy z opłaty targowej</t>
  </si>
  <si>
    <t>Odsetki od nieterminowych wpłat z tyt. podatków i opłat</t>
  </si>
  <si>
    <t>Dział 758</t>
  </si>
  <si>
    <t>Różne rozliczenia</t>
  </si>
  <si>
    <t>Pozostałe odsetki</t>
  </si>
  <si>
    <t>Subwencje ogólne z budżetu państwa</t>
  </si>
  <si>
    <t>Dział 801</t>
  </si>
  <si>
    <t>Oświata i wychowanie</t>
  </si>
  <si>
    <t>Dotacje celowe otrzymane z budżetu państwa na realizację własnych zadań bieżących gmin</t>
  </si>
  <si>
    <t>Dział 900</t>
  </si>
  <si>
    <t>Gospodarka komunalna i ochrona środowiska</t>
  </si>
  <si>
    <t>Wpływy z opłat za zarząd , użytkowanie i użytkowanie wieczyste nieruchomości</t>
  </si>
  <si>
    <t>Bezpieczeństwo publiczne i ochrona przeciwpożarowa</t>
  </si>
  <si>
    <t xml:space="preserve"> </t>
  </si>
  <si>
    <t>Urzędy naczelnych organów władzy państwowej , kontroli i ochrony prawa oraz sądownictwa</t>
  </si>
  <si>
    <t>Dział 710</t>
  </si>
  <si>
    <t>Działalność  usługowa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</si>
  <si>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</si>
  <si>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</si>
  <si>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</si>
  <si>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</si>
  <si>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w zł</t>
  </si>
  <si>
    <t>Dział 600</t>
  </si>
  <si>
    <t>Transport i łączność</t>
  </si>
  <si>
    <t>Wpływy z tytułu odpłatnego nabycia prawa własności nieruchomości</t>
  </si>
  <si>
    <t>Wpływy z innych lokalnych opłat pobieranych przez jst na podstawie odrębnych ustaw</t>
  </si>
  <si>
    <t>Zał. Nr 1</t>
  </si>
  <si>
    <t xml:space="preserve">Wpływy z usług </t>
  </si>
  <si>
    <t>0750</t>
  </si>
  <si>
    <t>0970</t>
  </si>
  <si>
    <t>0470</t>
  </si>
  <si>
    <t>0760</t>
  </si>
  <si>
    <t>0830</t>
  </si>
  <si>
    <t>0770</t>
  </si>
  <si>
    <t>0920</t>
  </si>
  <si>
    <t>2020</t>
  </si>
  <si>
    <t>0690</t>
  </si>
  <si>
    <t>2010</t>
  </si>
  <si>
    <t>0570</t>
  </si>
  <si>
    <t>0010</t>
  </si>
  <si>
    <t>0020</t>
  </si>
  <si>
    <t>0310</t>
  </si>
  <si>
    <t>0320</t>
  </si>
  <si>
    <t>0340</t>
  </si>
  <si>
    <t>0350</t>
  </si>
  <si>
    <t>0360</t>
  </si>
  <si>
    <t>0410</t>
  </si>
  <si>
    <t>0430</t>
  </si>
  <si>
    <t>0490</t>
  </si>
  <si>
    <t>0500</t>
  </si>
  <si>
    <t>0910</t>
  </si>
  <si>
    <t>2920</t>
  </si>
  <si>
    <t>2030</t>
  </si>
  <si>
    <t>2310</t>
  </si>
  <si>
    <t>0480</t>
  </si>
  <si>
    <t>Dotacje celowe otrzymane z budżetu państwa na realizację zadań bieżących z zakresu administracji rządowej oraz innych zadań zleconych gminie</t>
  </si>
  <si>
    <t>Dział 852</t>
  </si>
  <si>
    <t>Pomoc społeczna</t>
  </si>
  <si>
    <t>0130</t>
  </si>
  <si>
    <t>Wpływy z opłaty restrukturyzacyjnej</t>
  </si>
  <si>
    <t>6330</t>
  </si>
  <si>
    <t>Wpływy z różnych opłat</t>
  </si>
  <si>
    <t>2380</t>
  </si>
  <si>
    <t>Wpływy do budżetu części zysku gospodarstwa pomocniczego</t>
  </si>
  <si>
    <t>0330</t>
  </si>
  <si>
    <t>Podatek leśny</t>
  </si>
  <si>
    <t>2360</t>
  </si>
  <si>
    <t>Dochody jednostek samorządu terytorialnego związane z realizacją zadań z zakresu administracji rządowej oraz innych zadań zleconych ustawami</t>
  </si>
  <si>
    <t xml:space="preserve">Wpływy z tytułu przekształcenia prawa użytkowania wieczystego przysł.osobom fizycznym w prawo własności </t>
  </si>
  <si>
    <t>Dział 853</t>
  </si>
  <si>
    <t>2440</t>
  </si>
  <si>
    <t>6310</t>
  </si>
  <si>
    <t>Dotacje celowe otrzymane z budżetu państwa na inwestycje i zakupy inwestycyjne z zakresu administracji rządowej oraz innych zadań zleconych gminom ustawami</t>
  </si>
  <si>
    <t>w tym: część oświatowa</t>
  </si>
  <si>
    <t xml:space="preserve">            część rekompensująca</t>
  </si>
  <si>
    <t>Wpływy z usług</t>
  </si>
  <si>
    <t>Dochody z najmu i dzierżawy składników majątkowych Skarbu Państwa, jst lub innych jednostek zaliczanych do sektora finansów publicznych oraz innych umów o podobnym charakterze</t>
  </si>
  <si>
    <t>Plan</t>
  </si>
  <si>
    <t xml:space="preserve">Dochody z najmu i dzierżawy składników majątkowych Skarbu Państwa, jst lub innych jednostek zaliczanych do sektora fin. publ. oraz innych umów o podobnym charakterze </t>
  </si>
  <si>
    <t>Dotacje celowe otrzymane z budżetu państwa na realizację inwestycji i zakupów inwestycyjnych</t>
  </si>
  <si>
    <t>2390</t>
  </si>
  <si>
    <t>Wpływy do budżetu ze środków specjalnych</t>
  </si>
  <si>
    <t>Dotacje celowe otrzymane z budżetu państwa na realizacje zadań bieżących z zakresu administracji rządowej oraz innych zadań zleconych gminie ustawami</t>
  </si>
  <si>
    <t>Wpływy z innych lokalnych opłat</t>
  </si>
  <si>
    <t>Wpływy z różnych opłat (sprzedaż drewna)</t>
  </si>
  <si>
    <t>Dotacje otrzymane z funduszy celowych na realizację zadań bieżących jednostek sektora finansów publicznych</t>
  </si>
  <si>
    <t>Dział</t>
  </si>
  <si>
    <t>paragraf</t>
  </si>
  <si>
    <t>01.01.2006 r.</t>
  </si>
  <si>
    <t>Wykonanie</t>
  </si>
  <si>
    <t>Wyk.</t>
  </si>
  <si>
    <t>%</t>
  </si>
  <si>
    <t>Dział 926</t>
  </si>
  <si>
    <t>Kultura fizyczna i sport</t>
  </si>
  <si>
    <t>Dochody od osób prawnych,od osób fiz.i od innych jednostek nieposiadających osobowości prawnej oraz wydatki związane z ich poborem</t>
  </si>
  <si>
    <t>Przewid.         wykonanie</t>
  </si>
  <si>
    <t>Projekt</t>
  </si>
  <si>
    <t xml:space="preserve">           część równoważąca</t>
  </si>
  <si>
    <t>Środki na dofinansowanie własnych zadań bieżących gmin (związków gmin), powiatów (związków powiatów), samorządów województw pozyskane z innych źródeł</t>
  </si>
  <si>
    <t>Dochody budżetowe na 2008 rok</t>
  </si>
  <si>
    <t>30.09.2007 r.</t>
  </si>
  <si>
    <t>31.12.2007 r.</t>
  </si>
  <si>
    <t>2008 r.</t>
  </si>
  <si>
    <t>Podatek od działalności gospodarczej osób fizycznych, opłacany w formie karty podatkowej</t>
  </si>
  <si>
    <t>6290</t>
  </si>
  <si>
    <t>6610</t>
  </si>
  <si>
    <t>Dotacje celowe otzrymane z gminy na inwestycje i zakupy inwestycyjne realizowane na podstawie porozumień (umów) między jednostkami samorządu  terytorialnego</t>
  </si>
  <si>
    <t>Środki na dofinansowanie własnych inwestycji gmin (związków gmin), powiatów (związków powiatów), samorzadów województw, pozyskane z innych źródeł</t>
  </si>
  <si>
    <t>0560</t>
  </si>
  <si>
    <t xml:space="preserve">Zaległości z podatków zniesionych </t>
  </si>
  <si>
    <t>Pozostałe zadania w zakresie polityki społecznej</t>
  </si>
  <si>
    <t>dochody bieżące</t>
  </si>
  <si>
    <t>dochody majątkowe</t>
  </si>
  <si>
    <r>
      <t xml:space="preserve">dochody bieżące </t>
    </r>
    <r>
      <rPr>
        <sz val="12"/>
        <rFont val="Arial CE"/>
        <family val="2"/>
      </rPr>
      <t xml:space="preserve">                                                                               w tym:</t>
    </r>
  </si>
  <si>
    <r>
      <t xml:space="preserve">dochody majątkowe </t>
    </r>
    <r>
      <rPr>
        <sz val="12"/>
        <rFont val="Arial CE"/>
        <family val="2"/>
      </rPr>
      <t xml:space="preserve">                                                                               w tym:</t>
    </r>
  </si>
  <si>
    <r>
      <t xml:space="preserve">dochody  bieżące </t>
    </r>
    <r>
      <rPr>
        <sz val="12"/>
        <rFont val="Arial CE"/>
        <family val="2"/>
      </rPr>
      <t xml:space="preserve">                                                                               w tym:</t>
    </r>
  </si>
  <si>
    <r>
      <t xml:space="preserve">wydatki bieżące </t>
    </r>
    <r>
      <rPr>
        <sz val="12"/>
        <rFont val="Arial CE"/>
        <family val="2"/>
      </rPr>
      <t xml:space="preserve">                                                                               w tym:</t>
    </r>
  </si>
  <si>
    <r>
      <t xml:space="preserve">RAZEM DOCHODY , </t>
    </r>
    <r>
      <rPr>
        <sz val="12"/>
        <rFont val="Arial CE"/>
        <family val="2"/>
      </rPr>
      <t>w tym</t>
    </r>
    <r>
      <rPr>
        <b/>
        <sz val="12"/>
        <rFont val="Arial CE"/>
        <family val="2"/>
      </rPr>
      <t xml:space="preserve"> :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</si>
</sst>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#,##0.0\ _z_ł"/>
    <numFmt numFmtId="173" formatCode="#,##0.00\ _z_ł"/>
    <numFmt numFmtId="174" formatCode="0.0%"/>
    <numFmt numFmtId="175" formatCode="#,##0.0\ &quot;zł&quot;"/>
    <numFmt numFmtId="176" formatCode="#,##0.\ _z_ł"/>
    <numFmt numFmtId="177" formatCode="#,##0,_z_ł"/>
    <numFmt numFmtId="178" formatCode="_-* #,##0.0\ _z_ł_-;\-* #,##0.0\ _z_ł_-;_-* &quot;-&quot;?\ _z_ł_-;_-@_-"/>
    <numFmt numFmtId="179" formatCode="_-* #,##0.0\ _z_ł_-;\-* #,##0.0\ _z_ł_-;_-* &quot;-&quot;\ _z_ł_-;_-@_-"/>
    <numFmt numFmtId="180" formatCode="_-* #,##0.00\ _z_ł_-;\-* #,##0.00\ _z_ł_-;_-* &quot;-&quot;\ _z_ł_-;_-@_-"/>
    <numFmt numFmtId="181" formatCode="#,##0.000\ _z_ł"/>
  </numFmts>
  <fonts count="9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3" xfId="17" applyNumberFormat="1" applyFont="1" applyBorder="1" applyAlignment="1">
      <alignment/>
    </xf>
    <xf numFmtId="2" fontId="0" fillId="0" borderId="2" xfId="17" applyNumberFormat="1" applyFont="1" applyBorder="1" applyAlignment="1">
      <alignment/>
    </xf>
    <xf numFmtId="2" fontId="0" fillId="0" borderId="2" xfId="17" applyNumberFormat="1" applyFont="1" applyBorder="1" applyAlignment="1">
      <alignment vertical="center"/>
    </xf>
    <xf numFmtId="2" fontId="0" fillId="0" borderId="1" xfId="17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4" xfId="17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0" fillId="0" borderId="3" xfId="17" applyNumberFormat="1" applyFont="1" applyBorder="1" applyAlignment="1">
      <alignment vertical="center"/>
    </xf>
    <xf numFmtId="2" fontId="1" fillId="0" borderId="3" xfId="0" applyNumberFormat="1" applyFont="1" applyBorder="1" applyAlignment="1">
      <alignment shrinkToFit="1"/>
    </xf>
    <xf numFmtId="2" fontId="0" fillId="0" borderId="0" xfId="17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" xfId="17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4" fontId="0" fillId="0" borderId="0" xfId="18" applyFont="1" applyAlignment="1">
      <alignment/>
    </xf>
    <xf numFmtId="2" fontId="0" fillId="0" borderId="6" xfId="17" applyNumberFormat="1" applyFont="1" applyBorder="1" applyAlignment="1">
      <alignment/>
    </xf>
    <xf numFmtId="9" fontId="0" fillId="0" borderId="0" xfId="17" applyFont="1" applyAlignment="1">
      <alignment/>
    </xf>
    <xf numFmtId="2" fontId="1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2" fontId="0" fillId="0" borderId="0" xfId="17" applyNumberFormat="1" applyFont="1" applyBorder="1" applyAlignment="1">
      <alignment vertical="center"/>
    </xf>
    <xf numFmtId="2" fontId="1" fillId="0" borderId="4" xfId="0" applyNumberFormat="1" applyFont="1" applyBorder="1" applyAlignment="1">
      <alignment/>
    </xf>
    <xf numFmtId="2" fontId="0" fillId="0" borderId="5" xfId="17" applyNumberFormat="1" applyFont="1" applyBorder="1" applyAlignment="1">
      <alignment/>
    </xf>
    <xf numFmtId="2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shrinkToFit="1"/>
    </xf>
    <xf numFmtId="2" fontId="2" fillId="0" borderId="5" xfId="17" applyNumberFormat="1" applyFont="1" applyBorder="1" applyAlignment="1">
      <alignment vertical="center"/>
    </xf>
    <xf numFmtId="2" fontId="0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0" fillId="0" borderId="8" xfId="17" applyNumberFormat="1" applyFont="1" applyBorder="1" applyAlignment="1">
      <alignment vertical="center"/>
    </xf>
    <xf numFmtId="2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shrinkToFi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168" fontId="3" fillId="0" borderId="7" xfId="0" applyNumberFormat="1" applyFont="1" applyBorder="1" applyAlignment="1">
      <alignment/>
    </xf>
    <xf numFmtId="173" fontId="3" fillId="0" borderId="7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 vertical="top"/>
    </xf>
    <xf numFmtId="173" fontId="5" fillId="0" borderId="4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8" fontId="3" fillId="0" borderId="2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wrapText="1"/>
    </xf>
    <xf numFmtId="41" fontId="5" fillId="0" borderId="2" xfId="17" applyNumberFormat="1" applyFont="1" applyBorder="1" applyAlignment="1">
      <alignment/>
    </xf>
    <xf numFmtId="173" fontId="5" fillId="0" borderId="2" xfId="17" applyNumberFormat="1" applyFont="1" applyBorder="1" applyAlignment="1">
      <alignment/>
    </xf>
    <xf numFmtId="2" fontId="5" fillId="0" borderId="2" xfId="17" applyNumberFormat="1" applyFont="1" applyBorder="1" applyAlignment="1">
      <alignment/>
    </xf>
    <xf numFmtId="168" fontId="5" fillId="0" borderId="2" xfId="17" applyNumberFormat="1" applyFont="1" applyBorder="1" applyAlignment="1">
      <alignment/>
    </xf>
    <xf numFmtId="49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168" fontId="5" fillId="0" borderId="0" xfId="17" applyNumberFormat="1" applyFont="1" applyBorder="1" applyAlignment="1">
      <alignment/>
    </xf>
    <xf numFmtId="168" fontId="8" fillId="0" borderId="0" xfId="17" applyNumberFormat="1" applyFont="1" applyBorder="1" applyAlignment="1">
      <alignment/>
    </xf>
    <xf numFmtId="173" fontId="5" fillId="0" borderId="0" xfId="17" applyNumberFormat="1" applyFont="1" applyBorder="1" applyAlignment="1">
      <alignment/>
    </xf>
    <xf numFmtId="2" fontId="5" fillId="0" borderId="0" xfId="17" applyNumberFormat="1" applyFont="1" applyBorder="1" applyAlignment="1">
      <alignment/>
    </xf>
    <xf numFmtId="49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168" fontId="5" fillId="0" borderId="5" xfId="17" applyNumberFormat="1" applyFont="1" applyBorder="1" applyAlignment="1">
      <alignment/>
    </xf>
    <xf numFmtId="168" fontId="8" fillId="0" borderId="5" xfId="17" applyNumberFormat="1" applyFont="1" applyBorder="1" applyAlignment="1">
      <alignment/>
    </xf>
    <xf numFmtId="173" fontId="5" fillId="0" borderId="5" xfId="17" applyNumberFormat="1" applyFont="1" applyBorder="1" applyAlignment="1">
      <alignment/>
    </xf>
    <xf numFmtId="2" fontId="5" fillId="0" borderId="5" xfId="17" applyNumberFormat="1" applyFont="1" applyBorder="1" applyAlignment="1">
      <alignment/>
    </xf>
    <xf numFmtId="0" fontId="5" fillId="0" borderId="4" xfId="0" applyFont="1" applyBorder="1" applyAlignment="1">
      <alignment horizontal="left" vertical="top" wrapText="1"/>
    </xf>
    <xf numFmtId="168" fontId="5" fillId="0" borderId="4" xfId="17" applyNumberFormat="1" applyFont="1" applyBorder="1" applyAlignment="1">
      <alignment/>
    </xf>
    <xf numFmtId="173" fontId="5" fillId="0" borderId="4" xfId="17" applyNumberFormat="1" applyFont="1" applyBorder="1" applyAlignment="1">
      <alignment/>
    </xf>
    <xf numFmtId="2" fontId="5" fillId="0" borderId="4" xfId="17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168" fontId="3" fillId="0" borderId="7" xfId="0" applyNumberFormat="1" applyFont="1" applyBorder="1" applyAlignment="1">
      <alignment/>
    </xf>
    <xf numFmtId="173" fontId="3" fillId="0" borderId="7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68" fontId="5" fillId="0" borderId="3" xfId="17" applyNumberFormat="1" applyFont="1" applyBorder="1" applyAlignment="1">
      <alignment/>
    </xf>
    <xf numFmtId="173" fontId="5" fillId="0" borderId="3" xfId="17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/>
    </xf>
    <xf numFmtId="2" fontId="3" fillId="0" borderId="3" xfId="17" applyNumberFormat="1" applyFont="1" applyBorder="1" applyAlignment="1">
      <alignment/>
    </xf>
    <xf numFmtId="0" fontId="5" fillId="0" borderId="1" xfId="0" applyFont="1" applyBorder="1" applyAlignment="1">
      <alignment wrapText="1"/>
    </xf>
    <xf numFmtId="168" fontId="5" fillId="0" borderId="3" xfId="17" applyNumberFormat="1" applyFont="1" applyBorder="1" applyAlignment="1">
      <alignment vertical="center"/>
    </xf>
    <xf numFmtId="173" fontId="5" fillId="0" borderId="3" xfId="17" applyNumberFormat="1" applyFont="1" applyBorder="1" applyAlignment="1">
      <alignment vertical="center"/>
    </xf>
    <xf numFmtId="2" fontId="5" fillId="0" borderId="2" xfId="17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2" fontId="5" fillId="0" borderId="3" xfId="17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173" fontId="5" fillId="0" borderId="5" xfId="0" applyNumberFormat="1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168" fontId="3" fillId="0" borderId="8" xfId="0" applyNumberFormat="1" applyFont="1" applyBorder="1" applyAlignment="1">
      <alignment/>
    </xf>
    <xf numFmtId="173" fontId="3" fillId="0" borderId="8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168" fontId="5" fillId="0" borderId="1" xfId="17" applyNumberFormat="1" applyFont="1" applyBorder="1" applyAlignment="1">
      <alignment vertical="center"/>
    </xf>
    <xf numFmtId="173" fontId="5" fillId="0" borderId="1" xfId="17" applyNumberFormat="1" applyFont="1" applyBorder="1" applyAlignment="1">
      <alignment vertical="center"/>
    </xf>
    <xf numFmtId="2" fontId="5" fillId="0" borderId="3" xfId="17" applyNumberFormat="1" applyFont="1" applyBorder="1" applyAlignment="1">
      <alignment vertical="center"/>
    </xf>
    <xf numFmtId="0" fontId="5" fillId="0" borderId="1" xfId="0" applyFont="1" applyBorder="1" applyAlignment="1">
      <alignment/>
    </xf>
    <xf numFmtId="17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173" fontId="5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8" fontId="5" fillId="0" borderId="2" xfId="17" applyNumberFormat="1" applyFont="1" applyBorder="1" applyAlignment="1">
      <alignment vertical="center"/>
    </xf>
    <xf numFmtId="173" fontId="5" fillId="0" borderId="2" xfId="17" applyNumberFormat="1" applyFont="1" applyBorder="1" applyAlignment="1">
      <alignment vertical="center"/>
    </xf>
    <xf numFmtId="168" fontId="5" fillId="0" borderId="1" xfId="17" applyNumberFormat="1" applyFont="1" applyBorder="1" applyAlignment="1">
      <alignment/>
    </xf>
    <xf numFmtId="173" fontId="5" fillId="0" borderId="1" xfId="17" applyNumberFormat="1" applyFont="1" applyBorder="1" applyAlignment="1">
      <alignment/>
    </xf>
    <xf numFmtId="2" fontId="5" fillId="0" borderId="1" xfId="17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173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8" fontId="5" fillId="0" borderId="2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1" xfId="17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168" fontId="5" fillId="0" borderId="0" xfId="17" applyNumberFormat="1" applyFont="1" applyBorder="1" applyAlignment="1">
      <alignment vertical="center"/>
    </xf>
    <xf numFmtId="173" fontId="5" fillId="0" borderId="0" xfId="17" applyNumberFormat="1" applyFont="1" applyBorder="1" applyAlignment="1">
      <alignment vertical="center"/>
    </xf>
    <xf numFmtId="2" fontId="5" fillId="0" borderId="0" xfId="17" applyNumberFormat="1" applyFont="1" applyBorder="1" applyAlignment="1">
      <alignment vertic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168" fontId="3" fillId="0" borderId="8" xfId="0" applyNumberFormat="1" applyFont="1" applyBorder="1" applyAlignment="1">
      <alignment vertical="center"/>
    </xf>
    <xf numFmtId="173" fontId="3" fillId="0" borderId="8" xfId="0" applyNumberFormat="1" applyFont="1" applyBorder="1" applyAlignment="1">
      <alignment vertical="center"/>
    </xf>
    <xf numFmtId="2" fontId="3" fillId="0" borderId="8" xfId="17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68" fontId="3" fillId="0" borderId="2" xfId="0" applyNumberFormat="1" applyFont="1" applyBorder="1" applyAlignment="1">
      <alignment vertical="center"/>
    </xf>
    <xf numFmtId="173" fontId="3" fillId="0" borderId="2" xfId="0" applyNumberFormat="1" applyFont="1" applyBorder="1" applyAlignment="1">
      <alignment vertical="center"/>
    </xf>
    <xf numFmtId="2" fontId="3" fillId="0" borderId="2" xfId="17" applyNumberFormat="1" applyFont="1" applyBorder="1" applyAlignment="1">
      <alignment vertical="center"/>
    </xf>
    <xf numFmtId="0" fontId="5" fillId="0" borderId="5" xfId="0" applyFont="1" applyBorder="1" applyAlignment="1">
      <alignment/>
    </xf>
    <xf numFmtId="2" fontId="3" fillId="0" borderId="8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41" fontId="5" fillId="0" borderId="3" xfId="17" applyNumberFormat="1" applyFont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2" fontId="3" fillId="0" borderId="8" xfId="0" applyNumberFormat="1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73" fontId="3" fillId="0" borderId="4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/>
    </xf>
    <xf numFmtId="173" fontId="3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168" fontId="3" fillId="0" borderId="8" xfId="17" applyNumberFormat="1" applyFont="1" applyBorder="1" applyAlignment="1">
      <alignment/>
    </xf>
    <xf numFmtId="173" fontId="3" fillId="0" borderId="8" xfId="17" applyNumberFormat="1" applyFont="1" applyBorder="1" applyAlignment="1">
      <alignment/>
    </xf>
    <xf numFmtId="49" fontId="3" fillId="0" borderId="2" xfId="0" applyNumberFormat="1" applyFont="1" applyBorder="1" applyAlignment="1">
      <alignment vertical="top" wrapText="1"/>
    </xf>
    <xf numFmtId="168" fontId="3" fillId="0" borderId="2" xfId="17" applyNumberFormat="1" applyFont="1" applyBorder="1" applyAlignment="1">
      <alignment/>
    </xf>
    <xf numFmtId="173" fontId="3" fillId="0" borderId="2" xfId="17" applyNumberFormat="1" applyFont="1" applyBorder="1" applyAlignment="1">
      <alignment/>
    </xf>
    <xf numFmtId="0" fontId="5" fillId="0" borderId="3" xfId="0" applyFont="1" applyBorder="1" applyAlignment="1">
      <alignment vertical="center" wrapText="1"/>
    </xf>
    <xf numFmtId="168" fontId="5" fillId="0" borderId="14" xfId="17" applyNumberFormat="1" applyFont="1" applyBorder="1" applyAlignment="1">
      <alignment/>
    </xf>
    <xf numFmtId="168" fontId="3" fillId="0" borderId="3" xfId="17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top" wrapText="1"/>
    </xf>
    <xf numFmtId="168" fontId="3" fillId="0" borderId="8" xfId="0" applyNumberFormat="1" applyFont="1" applyBorder="1" applyAlignment="1">
      <alignment shrinkToFit="1"/>
    </xf>
    <xf numFmtId="173" fontId="3" fillId="0" borderId="8" xfId="0" applyNumberFormat="1" applyFont="1" applyBorder="1" applyAlignment="1">
      <alignment shrinkToFit="1"/>
    </xf>
    <xf numFmtId="2" fontId="3" fillId="0" borderId="8" xfId="0" applyNumberFormat="1" applyFont="1" applyBorder="1" applyAlignment="1">
      <alignment shrinkToFit="1"/>
    </xf>
    <xf numFmtId="168" fontId="3" fillId="0" borderId="2" xfId="0" applyNumberFormat="1" applyFont="1" applyBorder="1" applyAlignment="1">
      <alignment shrinkToFit="1"/>
    </xf>
    <xf numFmtId="173" fontId="3" fillId="0" borderId="2" xfId="0" applyNumberFormat="1" applyFont="1" applyBorder="1" applyAlignment="1">
      <alignment shrinkToFit="1"/>
    </xf>
    <xf numFmtId="2" fontId="3" fillId="0" borderId="2" xfId="0" applyNumberFormat="1" applyFont="1" applyBorder="1" applyAlignment="1">
      <alignment shrinkToFit="1"/>
    </xf>
    <xf numFmtId="0" fontId="5" fillId="0" borderId="5" xfId="0" applyFont="1" applyBorder="1" applyAlignment="1">
      <alignment horizontal="center" vertical="top" wrapText="1"/>
    </xf>
    <xf numFmtId="168" fontId="5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172" fontId="5" fillId="0" borderId="5" xfId="17" applyNumberFormat="1" applyFont="1" applyBorder="1" applyAlignment="1">
      <alignment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41" fontId="3" fillId="0" borderId="8" xfId="17" applyNumberFormat="1" applyFont="1" applyBorder="1" applyAlignment="1">
      <alignment/>
    </xf>
    <xf numFmtId="180" fontId="3" fillId="0" borderId="8" xfId="17" applyNumberFormat="1" applyFont="1" applyBorder="1" applyAlignment="1">
      <alignment/>
    </xf>
    <xf numFmtId="43" fontId="3" fillId="0" borderId="8" xfId="15" applyFont="1" applyBorder="1" applyAlignment="1">
      <alignment/>
    </xf>
    <xf numFmtId="49" fontId="5" fillId="0" borderId="2" xfId="0" applyNumberFormat="1" applyFont="1" applyBorder="1" applyAlignment="1">
      <alignment horizontal="center" wrapText="1"/>
    </xf>
    <xf numFmtId="41" fontId="3" fillId="0" borderId="3" xfId="17" applyNumberFormat="1" applyFont="1" applyBorder="1" applyAlignment="1">
      <alignment/>
    </xf>
    <xf numFmtId="180" fontId="3" fillId="0" borderId="3" xfId="17" applyNumberFormat="1" applyFont="1" applyBorder="1" applyAlignment="1">
      <alignment/>
    </xf>
    <xf numFmtId="2" fontId="3" fillId="0" borderId="3" xfId="0" applyNumberFormat="1" applyFont="1" applyBorder="1" applyAlignment="1">
      <alignment shrinkToFit="1"/>
    </xf>
    <xf numFmtId="49" fontId="5" fillId="0" borderId="3" xfId="0" applyNumberFormat="1" applyFont="1" applyBorder="1" applyAlignment="1">
      <alignment horizontal="center" vertical="center" wrapText="1"/>
    </xf>
    <xf numFmtId="41" fontId="5" fillId="0" borderId="3" xfId="17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/>
    </xf>
    <xf numFmtId="41" fontId="5" fillId="0" borderId="0" xfId="17" applyNumberFormat="1" applyFont="1" applyBorder="1" applyAlignment="1">
      <alignment/>
    </xf>
    <xf numFmtId="49" fontId="5" fillId="0" borderId="5" xfId="0" applyNumberFormat="1" applyFont="1" applyBorder="1" applyAlignment="1">
      <alignment horizontal="center" vertical="center" wrapText="1"/>
    </xf>
    <xf numFmtId="41" fontId="8" fillId="0" borderId="5" xfId="17" applyNumberFormat="1" applyFont="1" applyBorder="1" applyAlignment="1">
      <alignment vertical="center"/>
    </xf>
    <xf numFmtId="173" fontId="8" fillId="0" borderId="5" xfId="17" applyNumberFormat="1" applyFont="1" applyBorder="1" applyAlignment="1">
      <alignment vertical="center"/>
    </xf>
    <xf numFmtId="2" fontId="8" fillId="0" borderId="5" xfId="17" applyNumberFormat="1" applyFont="1" applyBorder="1" applyAlignment="1">
      <alignment vertical="center"/>
    </xf>
    <xf numFmtId="168" fontId="8" fillId="0" borderId="5" xfId="17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73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49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68" fontId="3" fillId="0" borderId="4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173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8" fontId="5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0" fontId="5" fillId="0" borderId="12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8" fontId="3" fillId="0" borderId="4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U158"/>
  <sheetViews>
    <sheetView tabSelected="1" workbookViewId="0" topLeftCell="A1">
      <selection activeCell="M16" sqref="M16"/>
    </sheetView>
  </sheetViews>
  <sheetFormatPr defaultColWidth="9.00390625" defaultRowHeight="12.75"/>
  <cols>
    <col min="1" max="1" width="17.00390625" style="1" customWidth="1"/>
    <col min="2" max="2" width="50.375" style="2" customWidth="1"/>
    <col min="3" max="3" width="13.75390625" style="2" hidden="1" customWidth="1"/>
    <col min="4" max="4" width="14.625" style="2" hidden="1" customWidth="1"/>
    <col min="5" max="5" width="14.875" style="2" hidden="1" customWidth="1"/>
    <col min="6" max="6" width="9.625" style="2" hidden="1" customWidth="1"/>
    <col min="7" max="7" width="15.25390625" style="2" hidden="1" customWidth="1"/>
    <col min="8" max="8" width="31.375" style="2" customWidth="1"/>
    <col min="9" max="9" width="9.625" style="2" hidden="1" customWidth="1"/>
    <col min="10" max="16384" width="9.125" style="2" customWidth="1"/>
  </cols>
  <sheetData>
    <row r="2" spans="1:9" ht="15.75">
      <c r="A2" s="47"/>
      <c r="B2" s="25" t="s">
        <v>118</v>
      </c>
      <c r="C2" s="26"/>
      <c r="D2" s="48"/>
      <c r="E2" s="48"/>
      <c r="F2" s="26"/>
      <c r="G2" s="48"/>
      <c r="H2" s="26" t="s">
        <v>45</v>
      </c>
      <c r="I2" s="26" t="s">
        <v>45</v>
      </c>
    </row>
    <row r="3" spans="1:10" ht="15.75">
      <c r="A3" s="47"/>
      <c r="B3" s="49" t="s">
        <v>32</v>
      </c>
      <c r="C3" s="48"/>
      <c r="D3" s="48"/>
      <c r="E3" s="48"/>
      <c r="F3" s="48"/>
      <c r="G3" s="48"/>
      <c r="H3" s="48"/>
      <c r="J3" s="26"/>
    </row>
    <row r="4" spans="1:8" ht="15">
      <c r="A4" s="47"/>
      <c r="B4" s="50"/>
      <c r="C4" s="48"/>
      <c r="D4" s="48"/>
      <c r="E4" s="51"/>
      <c r="F4" s="48"/>
      <c r="G4" s="48"/>
      <c r="H4" s="51" t="s">
        <v>40</v>
      </c>
    </row>
    <row r="5" spans="1:9" ht="27.75" customHeight="1">
      <c r="A5" s="52" t="s">
        <v>105</v>
      </c>
      <c r="B5" s="53" t="s">
        <v>0</v>
      </c>
      <c r="C5" s="54" t="s">
        <v>96</v>
      </c>
      <c r="D5" s="54" t="s">
        <v>96</v>
      </c>
      <c r="E5" s="54" t="s">
        <v>108</v>
      </c>
      <c r="F5" s="54" t="s">
        <v>109</v>
      </c>
      <c r="G5" s="54" t="s">
        <v>114</v>
      </c>
      <c r="H5" s="54" t="s">
        <v>115</v>
      </c>
      <c r="I5" s="4" t="s">
        <v>109</v>
      </c>
    </row>
    <row r="6" spans="1:9" ht="15.75">
      <c r="A6" s="55" t="s">
        <v>106</v>
      </c>
      <c r="B6" s="56"/>
      <c r="C6" s="57" t="s">
        <v>107</v>
      </c>
      <c r="D6" s="57" t="s">
        <v>119</v>
      </c>
      <c r="E6" s="57" t="s">
        <v>119</v>
      </c>
      <c r="F6" s="57" t="s">
        <v>110</v>
      </c>
      <c r="G6" s="57" t="s">
        <v>120</v>
      </c>
      <c r="H6" s="57" t="s">
        <v>121</v>
      </c>
      <c r="I6" s="6" t="s">
        <v>110</v>
      </c>
    </row>
    <row r="7" spans="1:9" ht="15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  <c r="G7" s="60">
        <v>4</v>
      </c>
      <c r="H7" s="60">
        <v>3</v>
      </c>
      <c r="I7" s="31">
        <v>6</v>
      </c>
    </row>
    <row r="8" spans="1:9" ht="15">
      <c r="A8" s="61"/>
      <c r="B8" s="62"/>
      <c r="C8" s="63"/>
      <c r="D8" s="63"/>
      <c r="E8" s="63"/>
      <c r="F8" s="64"/>
      <c r="G8" s="63"/>
      <c r="H8" s="63"/>
      <c r="I8" s="32"/>
    </row>
    <row r="9" spans="1:9" ht="16.5" thickBot="1">
      <c r="A9" s="65" t="s">
        <v>41</v>
      </c>
      <c r="B9" s="66" t="s">
        <v>42</v>
      </c>
      <c r="C9" s="67">
        <f>SUM(C12:C16)</f>
        <v>57300</v>
      </c>
      <c r="D9" s="67">
        <f>SUM(D11)</f>
        <v>60600</v>
      </c>
      <c r="E9" s="68">
        <f>SUM(E11)</f>
        <v>46453.51</v>
      </c>
      <c r="F9" s="69">
        <f>(E9/D9)*100</f>
        <v>76.65595709570957</v>
      </c>
      <c r="G9" s="68">
        <f>SUM(G11)</f>
        <v>61606.67</v>
      </c>
      <c r="H9" s="67">
        <f>SUM(H11)</f>
        <v>62000</v>
      </c>
      <c r="I9" s="41">
        <f>(H9/G9)*100</f>
        <v>100.63845359601484</v>
      </c>
    </row>
    <row r="10" spans="1:9" ht="12.75" customHeight="1" hidden="1">
      <c r="A10" s="70"/>
      <c r="B10" s="63"/>
      <c r="C10" s="63"/>
      <c r="D10" s="63"/>
      <c r="E10" s="71"/>
      <c r="F10" s="64"/>
      <c r="G10" s="71"/>
      <c r="H10" s="72"/>
      <c r="I10" s="32"/>
    </row>
    <row r="11" spans="1:9" ht="33" customHeight="1">
      <c r="A11" s="73"/>
      <c r="B11" s="73" t="s">
        <v>132</v>
      </c>
      <c r="C11" s="63"/>
      <c r="D11" s="74">
        <f>SUM(D12:D16)</f>
        <v>60600</v>
      </c>
      <c r="E11" s="75">
        <f>SUM(E12:E16)</f>
        <v>46453.51</v>
      </c>
      <c r="F11" s="76">
        <f aca="true" t="shared" si="0" ref="F11:F16">(E11/D11)*100</f>
        <v>76.65595709570957</v>
      </c>
      <c r="G11" s="75">
        <f>SUM(G12:G16)</f>
        <v>61606.67</v>
      </c>
      <c r="H11" s="74">
        <f>SUM(H12:H16)</f>
        <v>62000</v>
      </c>
      <c r="I11" s="8">
        <f aca="true" t="shared" si="1" ref="I11:I16">(H11/G11)*100</f>
        <v>100.63845359601484</v>
      </c>
    </row>
    <row r="12" spans="1:9" ht="35.25" customHeight="1">
      <c r="A12" s="77" t="s">
        <v>67</v>
      </c>
      <c r="B12" s="78" t="s">
        <v>44</v>
      </c>
      <c r="C12" s="79">
        <v>600</v>
      </c>
      <c r="D12" s="79">
        <v>600</v>
      </c>
      <c r="E12" s="80">
        <v>1205</v>
      </c>
      <c r="F12" s="81">
        <f t="shared" si="0"/>
        <v>200.83333333333334</v>
      </c>
      <c r="G12" s="80">
        <v>1606.67</v>
      </c>
      <c r="H12" s="82">
        <v>2000</v>
      </c>
      <c r="I12" s="10">
        <f t="shared" si="1"/>
        <v>124.4810695413495</v>
      </c>
    </row>
    <row r="13" spans="1:9" ht="12.75" customHeight="1" hidden="1">
      <c r="A13" s="77" t="s">
        <v>53</v>
      </c>
      <c r="B13" s="78" t="s">
        <v>23</v>
      </c>
      <c r="C13" s="79">
        <v>0</v>
      </c>
      <c r="D13" s="79"/>
      <c r="E13" s="79"/>
      <c r="F13" s="81" t="e">
        <f t="shared" si="0"/>
        <v>#DIV/0!</v>
      </c>
      <c r="G13" s="79"/>
      <c r="H13" s="82"/>
      <c r="I13" s="10" t="e">
        <f t="shared" si="1"/>
        <v>#DIV/0!</v>
      </c>
    </row>
    <row r="14" spans="1:9" ht="12.75" customHeight="1" hidden="1">
      <c r="A14" s="77" t="s">
        <v>99</v>
      </c>
      <c r="B14" s="78" t="s">
        <v>100</v>
      </c>
      <c r="C14" s="79">
        <v>0</v>
      </c>
      <c r="D14" s="79"/>
      <c r="E14" s="79"/>
      <c r="F14" s="81" t="e">
        <f t="shared" si="0"/>
        <v>#DIV/0!</v>
      </c>
      <c r="G14" s="79"/>
      <c r="H14" s="82"/>
      <c r="I14" s="10" t="e">
        <f t="shared" si="1"/>
        <v>#DIV/0!</v>
      </c>
    </row>
    <row r="15" spans="1:9" ht="25.5" customHeight="1" hidden="1">
      <c r="A15" s="77" t="s">
        <v>79</v>
      </c>
      <c r="B15" s="78" t="s">
        <v>98</v>
      </c>
      <c r="C15" s="82">
        <v>0</v>
      </c>
      <c r="D15" s="82"/>
      <c r="E15" s="82"/>
      <c r="F15" s="81" t="e">
        <f t="shared" si="0"/>
        <v>#DIV/0!</v>
      </c>
      <c r="G15" s="82"/>
      <c r="H15" s="82"/>
      <c r="I15" s="10" t="e">
        <f t="shared" si="1"/>
        <v>#DIV/0!</v>
      </c>
    </row>
    <row r="16" spans="1:9" ht="66.75" customHeight="1">
      <c r="A16" s="83" t="s">
        <v>47</v>
      </c>
      <c r="B16" s="84" t="s">
        <v>97</v>
      </c>
      <c r="C16" s="82">
        <v>56700</v>
      </c>
      <c r="D16" s="82">
        <v>60000</v>
      </c>
      <c r="E16" s="80">
        <v>45248.51</v>
      </c>
      <c r="F16" s="81">
        <f t="shared" si="0"/>
        <v>75.41418333333334</v>
      </c>
      <c r="G16" s="80">
        <v>60000</v>
      </c>
      <c r="H16" s="82">
        <v>60000</v>
      </c>
      <c r="I16" s="10">
        <f t="shared" si="1"/>
        <v>100</v>
      </c>
    </row>
    <row r="17" spans="1:10" ht="15">
      <c r="A17" s="85"/>
      <c r="B17" s="86"/>
      <c r="C17" s="87"/>
      <c r="D17" s="88"/>
      <c r="E17" s="89"/>
      <c r="F17" s="90"/>
      <c r="G17" s="89"/>
      <c r="H17" s="87"/>
      <c r="I17" s="20"/>
      <c r="J17" s="3"/>
    </row>
    <row r="18" spans="1:10" ht="15">
      <c r="A18" s="91"/>
      <c r="B18" s="92"/>
      <c r="C18" s="93"/>
      <c r="D18" s="94"/>
      <c r="E18" s="95"/>
      <c r="F18" s="96"/>
      <c r="G18" s="95"/>
      <c r="H18" s="93"/>
      <c r="I18" s="35"/>
      <c r="J18" s="3"/>
    </row>
    <row r="19" spans="1:9" ht="15">
      <c r="A19" s="70"/>
      <c r="B19" s="97"/>
      <c r="C19" s="98"/>
      <c r="D19" s="98"/>
      <c r="E19" s="99"/>
      <c r="F19" s="100"/>
      <c r="G19" s="99"/>
      <c r="H19" s="98"/>
      <c r="I19" s="14"/>
    </row>
    <row r="20" spans="1:9" ht="18" customHeight="1" thickBot="1">
      <c r="A20" s="101" t="s">
        <v>2</v>
      </c>
      <c r="B20" s="102" t="s">
        <v>3</v>
      </c>
      <c r="C20" s="103">
        <f>SUM(C22:C25)</f>
        <v>823600</v>
      </c>
      <c r="D20" s="103">
        <f>SUM(D21,D26)</f>
        <v>3856332</v>
      </c>
      <c r="E20" s="104">
        <f>SUM(E21,E26)</f>
        <v>3366350.09</v>
      </c>
      <c r="F20" s="69">
        <f aca="true" t="shared" si="2" ref="F20:F25">(E20/D20)*100</f>
        <v>87.2940942325505</v>
      </c>
      <c r="G20" s="104">
        <f>SUM(G21,G26)</f>
        <v>4175248.3</v>
      </c>
      <c r="H20" s="103">
        <f>SUM(H21,H26)</f>
        <v>6783820</v>
      </c>
      <c r="I20" s="41">
        <f aca="true" t="shared" si="3" ref="I20:I26">(H20/G20)*100</f>
        <v>162.4770435808572</v>
      </c>
    </row>
    <row r="21" spans="1:9" ht="34.5" customHeight="1">
      <c r="A21" s="73"/>
      <c r="B21" s="73" t="s">
        <v>132</v>
      </c>
      <c r="C21" s="105"/>
      <c r="D21" s="105">
        <f>SUM(D22:D25)</f>
        <v>1184818</v>
      </c>
      <c r="E21" s="106">
        <f>SUM(E22:E25)</f>
        <v>1253068.8</v>
      </c>
      <c r="F21" s="76">
        <f t="shared" si="2"/>
        <v>105.76044590814793</v>
      </c>
      <c r="G21" s="106">
        <f>SUM(G22:G25)</f>
        <v>1357539.91</v>
      </c>
      <c r="H21" s="105">
        <f>SUM(H22:H25)</f>
        <v>1264557</v>
      </c>
      <c r="I21" s="8">
        <f t="shared" si="3"/>
        <v>93.15063157148728</v>
      </c>
    </row>
    <row r="22" spans="1:9" ht="35.25" customHeight="1">
      <c r="A22" s="83" t="s">
        <v>49</v>
      </c>
      <c r="B22" s="84" t="s">
        <v>30</v>
      </c>
      <c r="C22" s="107">
        <v>382400</v>
      </c>
      <c r="D22" s="107">
        <v>312215</v>
      </c>
      <c r="E22" s="108">
        <v>347296.74</v>
      </c>
      <c r="F22" s="81">
        <f t="shared" si="2"/>
        <v>111.23640440081356</v>
      </c>
      <c r="G22" s="108">
        <v>386036</v>
      </c>
      <c r="H22" s="107">
        <v>386036</v>
      </c>
      <c r="I22" s="10">
        <f t="shared" si="3"/>
        <v>100</v>
      </c>
    </row>
    <row r="23" spans="1:9" ht="65.25" customHeight="1">
      <c r="A23" s="109" t="s">
        <v>47</v>
      </c>
      <c r="B23" s="110" t="s">
        <v>97</v>
      </c>
      <c r="C23" s="107">
        <v>250000</v>
      </c>
      <c r="D23" s="107">
        <v>691756</v>
      </c>
      <c r="E23" s="108">
        <v>628086.25</v>
      </c>
      <c r="F23" s="81">
        <f t="shared" si="2"/>
        <v>90.79592370720312</v>
      </c>
      <c r="G23" s="108">
        <v>691756</v>
      </c>
      <c r="H23" s="107">
        <v>675977</v>
      </c>
      <c r="I23" s="10">
        <f t="shared" si="3"/>
        <v>97.71899340229791</v>
      </c>
    </row>
    <row r="24" spans="1:9" ht="18" customHeight="1">
      <c r="A24" s="83" t="s">
        <v>51</v>
      </c>
      <c r="B24" s="111" t="s">
        <v>46</v>
      </c>
      <c r="C24" s="107">
        <v>40000</v>
      </c>
      <c r="D24" s="107">
        <v>20000</v>
      </c>
      <c r="E24" s="108">
        <v>6186.31</v>
      </c>
      <c r="F24" s="81">
        <f t="shared" si="2"/>
        <v>30.93155</v>
      </c>
      <c r="G24" s="108">
        <v>8248.41</v>
      </c>
      <c r="H24" s="107">
        <v>15000</v>
      </c>
      <c r="I24" s="10">
        <f t="shared" si="3"/>
        <v>181.85322989521617</v>
      </c>
    </row>
    <row r="25" spans="1:9" ht="18" customHeight="1">
      <c r="A25" s="70" t="s">
        <v>53</v>
      </c>
      <c r="B25" s="97" t="s">
        <v>23</v>
      </c>
      <c r="C25" s="98">
        <v>151200</v>
      </c>
      <c r="D25" s="98">
        <v>160847</v>
      </c>
      <c r="E25" s="99">
        <v>271499.5</v>
      </c>
      <c r="F25" s="81">
        <f t="shared" si="2"/>
        <v>168.7936361884275</v>
      </c>
      <c r="G25" s="99">
        <v>271499.5</v>
      </c>
      <c r="H25" s="107">
        <v>187544</v>
      </c>
      <c r="I25" s="10">
        <f t="shared" si="3"/>
        <v>69.07710695599808</v>
      </c>
    </row>
    <row r="26" spans="1:9" ht="36" customHeight="1">
      <c r="A26" s="112"/>
      <c r="B26" s="112" t="s">
        <v>133</v>
      </c>
      <c r="C26" s="113"/>
      <c r="D26" s="105">
        <f>SUM(D27:D29)</f>
        <v>2671514</v>
      </c>
      <c r="E26" s="106">
        <f>SUM(E27:E29)</f>
        <v>2113281.29</v>
      </c>
      <c r="F26" s="114">
        <v>79.1</v>
      </c>
      <c r="G26" s="106">
        <f>SUM(G27:G29)</f>
        <v>2817708.3899999997</v>
      </c>
      <c r="H26" s="105">
        <f>SUM(H27:H29)</f>
        <v>5519263</v>
      </c>
      <c r="I26" s="8">
        <f t="shared" si="3"/>
        <v>195.87772175388244</v>
      </c>
    </row>
    <row r="27" spans="1:9" ht="51" customHeight="1">
      <c r="A27" s="109" t="s">
        <v>50</v>
      </c>
      <c r="B27" s="115" t="s">
        <v>87</v>
      </c>
      <c r="C27" s="116">
        <v>42200</v>
      </c>
      <c r="D27" s="116">
        <v>33260</v>
      </c>
      <c r="E27" s="117">
        <v>74642.33</v>
      </c>
      <c r="F27" s="118">
        <f>(E27/D27)*100</f>
        <v>224.42071557426337</v>
      </c>
      <c r="G27" s="117">
        <v>99523.11</v>
      </c>
      <c r="H27" s="116">
        <v>32634</v>
      </c>
      <c r="I27" s="11">
        <f>(H27/G27)*100</f>
        <v>32.79037401463841</v>
      </c>
    </row>
    <row r="28" spans="1:9" ht="40.5" customHeight="1">
      <c r="A28" s="83" t="s">
        <v>52</v>
      </c>
      <c r="B28" s="119" t="s">
        <v>43</v>
      </c>
      <c r="C28" s="107">
        <v>3975996</v>
      </c>
      <c r="D28" s="107">
        <v>2638254</v>
      </c>
      <c r="E28" s="108">
        <v>2038638.96</v>
      </c>
      <c r="F28" s="120">
        <f>(E28/D28)*100</f>
        <v>77.2722778019099</v>
      </c>
      <c r="G28" s="108">
        <v>2718185.28</v>
      </c>
      <c r="H28" s="107">
        <v>4786629</v>
      </c>
      <c r="I28" s="9">
        <f>(H28/G28)*100</f>
        <v>176.09649479081867</v>
      </c>
    </row>
    <row r="29" spans="1:9" ht="64.5" customHeight="1">
      <c r="A29" s="83" t="s">
        <v>123</v>
      </c>
      <c r="B29" s="119" t="s">
        <v>126</v>
      </c>
      <c r="C29" s="107">
        <v>3975996</v>
      </c>
      <c r="D29" s="107">
        <v>0</v>
      </c>
      <c r="E29" s="108">
        <v>0</v>
      </c>
      <c r="F29" s="120">
        <v>0</v>
      </c>
      <c r="G29" s="108">
        <v>0</v>
      </c>
      <c r="H29" s="107">
        <v>700000</v>
      </c>
      <c r="I29" s="9">
        <v>0</v>
      </c>
    </row>
    <row r="30" spans="1:21" ht="15">
      <c r="A30" s="85"/>
      <c r="B30" s="86"/>
      <c r="C30" s="87"/>
      <c r="D30" s="87"/>
      <c r="E30" s="89"/>
      <c r="F30" s="90"/>
      <c r="G30" s="89"/>
      <c r="H30" s="87"/>
      <c r="I30" s="2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0" ht="15">
      <c r="A31" s="85"/>
      <c r="B31" s="86"/>
      <c r="C31" s="87"/>
      <c r="D31" s="87"/>
      <c r="E31" s="89"/>
      <c r="F31" s="90"/>
      <c r="G31" s="89"/>
      <c r="H31" s="87"/>
      <c r="I31" s="20"/>
      <c r="J31" s="3"/>
    </row>
    <row r="32" spans="1:10" ht="0.75" customHeight="1">
      <c r="A32" s="91"/>
      <c r="B32" s="92"/>
      <c r="C32" s="121"/>
      <c r="D32" s="121"/>
      <c r="E32" s="122"/>
      <c r="F32" s="96"/>
      <c r="G32" s="122"/>
      <c r="H32" s="121"/>
      <c r="I32" s="35"/>
      <c r="J32" s="3"/>
    </row>
    <row r="33" spans="1:9" ht="17.25" customHeight="1" thickBot="1">
      <c r="A33" s="123" t="s">
        <v>34</v>
      </c>
      <c r="B33" s="124" t="s">
        <v>35</v>
      </c>
      <c r="C33" s="125">
        <f>SUM(C37:C41)</f>
        <v>10000</v>
      </c>
      <c r="D33" s="125">
        <f>SUM(D34)</f>
        <v>375500</v>
      </c>
      <c r="E33" s="126">
        <f>SUM(E34)</f>
        <v>486776.77</v>
      </c>
      <c r="F33" s="127">
        <f>(E33/D33)*100</f>
        <v>129.63429294274303</v>
      </c>
      <c r="G33" s="126">
        <f>SUM(G34)</f>
        <v>644806.52</v>
      </c>
      <c r="H33" s="125">
        <f>SUM(H34)</f>
        <v>466000</v>
      </c>
      <c r="I33" s="42">
        <f>(H33/G33)*100</f>
        <v>72.26974069679072</v>
      </c>
    </row>
    <row r="34" spans="1:9" ht="33" customHeight="1">
      <c r="A34" s="73"/>
      <c r="B34" s="73" t="s">
        <v>132</v>
      </c>
      <c r="C34" s="128"/>
      <c r="D34" s="105">
        <f>SUM(D35:D37)</f>
        <v>375500</v>
      </c>
      <c r="E34" s="106">
        <f>SUM(E35:E37)</f>
        <v>486776.77</v>
      </c>
      <c r="F34" s="76">
        <f>(E34/D34)*100</f>
        <v>129.63429294274303</v>
      </c>
      <c r="G34" s="106">
        <f>SUM(G35:G37)</f>
        <v>644806.52</v>
      </c>
      <c r="H34" s="105">
        <f>SUM(H35:H37)</f>
        <v>466000</v>
      </c>
      <c r="I34" s="8">
        <f>(H34/G34)*100</f>
        <v>72.26974069679072</v>
      </c>
    </row>
    <row r="35" spans="1:9" ht="66" customHeight="1">
      <c r="A35" s="129" t="s">
        <v>54</v>
      </c>
      <c r="B35" s="84" t="s">
        <v>16</v>
      </c>
      <c r="C35" s="130">
        <v>22729</v>
      </c>
      <c r="D35" s="130">
        <v>6000</v>
      </c>
      <c r="E35" s="131">
        <v>6000</v>
      </c>
      <c r="F35" s="132">
        <v>0</v>
      </c>
      <c r="G35" s="131">
        <v>6000</v>
      </c>
      <c r="H35" s="130">
        <v>6000</v>
      </c>
      <c r="I35" s="18">
        <v>0</v>
      </c>
    </row>
    <row r="36" spans="1:9" ht="66" customHeight="1">
      <c r="A36" s="109" t="s">
        <v>47</v>
      </c>
      <c r="B36" s="110" t="s">
        <v>97</v>
      </c>
      <c r="C36" s="107">
        <v>250000</v>
      </c>
      <c r="D36" s="107">
        <v>359500</v>
      </c>
      <c r="E36" s="108">
        <v>474089.27</v>
      </c>
      <c r="F36" s="81">
        <f>(E36/D36)*100</f>
        <v>131.8746230876217</v>
      </c>
      <c r="G36" s="108">
        <v>632119.02</v>
      </c>
      <c r="H36" s="107">
        <v>450000</v>
      </c>
      <c r="I36" s="10">
        <f>(H36/G36)*100</f>
        <v>71.18912511128046</v>
      </c>
    </row>
    <row r="37" spans="1:9" ht="19.5" customHeight="1">
      <c r="A37" s="83" t="s">
        <v>55</v>
      </c>
      <c r="B37" s="84" t="s">
        <v>80</v>
      </c>
      <c r="C37" s="107">
        <v>10000</v>
      </c>
      <c r="D37" s="107">
        <v>10000</v>
      </c>
      <c r="E37" s="108">
        <v>6687.5</v>
      </c>
      <c r="F37" s="120">
        <f>(E37/D37)*100</f>
        <v>66.875</v>
      </c>
      <c r="G37" s="108">
        <v>6687.5</v>
      </c>
      <c r="H37" s="107">
        <v>10000</v>
      </c>
      <c r="I37" s="9">
        <f>(H37/G37)*100</f>
        <v>149.53271028037383</v>
      </c>
    </row>
    <row r="38" spans="1:9" ht="12.75" customHeight="1" hidden="1">
      <c r="A38" s="109" t="s">
        <v>32</v>
      </c>
      <c r="B38" s="261" t="s">
        <v>16</v>
      </c>
      <c r="C38" s="133"/>
      <c r="D38" s="133"/>
      <c r="E38" s="134"/>
      <c r="F38" s="135"/>
      <c r="G38" s="134"/>
      <c r="H38" s="113"/>
      <c r="I38" s="13"/>
    </row>
    <row r="39" spans="1:9" ht="12.75" customHeight="1" hidden="1">
      <c r="A39" s="70"/>
      <c r="B39" s="261"/>
      <c r="C39" s="136"/>
      <c r="D39" s="136"/>
      <c r="E39" s="137"/>
      <c r="F39" s="138"/>
      <c r="G39" s="137"/>
      <c r="H39" s="139"/>
      <c r="I39" s="16"/>
    </row>
    <row r="40" spans="1:9" ht="43.5" customHeight="1" hidden="1">
      <c r="A40" s="77" t="s">
        <v>54</v>
      </c>
      <c r="B40" s="261"/>
      <c r="C40" s="140">
        <v>0</v>
      </c>
      <c r="D40" s="140">
        <v>0</v>
      </c>
      <c r="E40" s="141">
        <v>0</v>
      </c>
      <c r="F40" s="118">
        <v>0</v>
      </c>
      <c r="G40" s="141">
        <v>0</v>
      </c>
      <c r="H40" s="140">
        <v>0</v>
      </c>
      <c r="I40" s="11">
        <v>0</v>
      </c>
    </row>
    <row r="41" spans="1:9" ht="31.5" customHeight="1" hidden="1">
      <c r="A41" s="109" t="s">
        <v>81</v>
      </c>
      <c r="B41" s="115" t="s">
        <v>82</v>
      </c>
      <c r="C41" s="142">
        <v>0</v>
      </c>
      <c r="D41" s="142">
        <v>0</v>
      </c>
      <c r="E41" s="143">
        <v>0</v>
      </c>
      <c r="F41" s="144">
        <v>0</v>
      </c>
      <c r="G41" s="143">
        <v>0</v>
      </c>
      <c r="H41" s="142">
        <v>0</v>
      </c>
      <c r="I41" s="12">
        <v>0</v>
      </c>
    </row>
    <row r="42" spans="1:9" ht="18" customHeight="1">
      <c r="A42" s="85"/>
      <c r="B42" s="145"/>
      <c r="C42" s="87"/>
      <c r="D42" s="87"/>
      <c r="E42" s="89"/>
      <c r="F42" s="90"/>
      <c r="G42" s="89"/>
      <c r="H42" s="87"/>
      <c r="I42" s="20"/>
    </row>
    <row r="43" spans="1:9" ht="18" customHeight="1">
      <c r="A43" s="85"/>
      <c r="B43" s="145"/>
      <c r="C43" s="87"/>
      <c r="D43" s="87"/>
      <c r="E43" s="89"/>
      <c r="F43" s="90"/>
      <c r="G43" s="89"/>
      <c r="H43" s="87"/>
      <c r="I43" s="20"/>
    </row>
    <row r="44" spans="1:9" ht="0.75" customHeight="1">
      <c r="A44" s="77"/>
      <c r="B44" s="146"/>
      <c r="C44" s="147"/>
      <c r="D44" s="147"/>
      <c r="E44" s="148"/>
      <c r="F44" s="149"/>
      <c r="G44" s="148"/>
      <c r="H44" s="150"/>
      <c r="I44" s="15"/>
    </row>
    <row r="45" spans="1:9" ht="28.5" customHeight="1" thickBot="1">
      <c r="A45" s="123" t="s">
        <v>4</v>
      </c>
      <c r="B45" s="151" t="s">
        <v>5</v>
      </c>
      <c r="C45" s="125">
        <f>SUM(C47:C50)</f>
        <v>503872</v>
      </c>
      <c r="D45" s="125">
        <f>SUM(D46)</f>
        <v>547217</v>
      </c>
      <c r="E45" s="126">
        <f>SUM(E46)</f>
        <v>370677.56</v>
      </c>
      <c r="F45" s="127">
        <f aca="true" t="shared" si="4" ref="F45:F50">(E45/D45)*100</f>
        <v>67.73867770920859</v>
      </c>
      <c r="G45" s="126">
        <f>SUM(G46)</f>
        <v>507651.42</v>
      </c>
      <c r="H45" s="125">
        <f>SUM(H46)</f>
        <v>549067</v>
      </c>
      <c r="I45" s="42">
        <f aca="true" t="shared" si="5" ref="I45:I50">(H45/G45)*100</f>
        <v>108.1582712799267</v>
      </c>
    </row>
    <row r="46" spans="1:9" ht="34.5" customHeight="1">
      <c r="A46" s="73"/>
      <c r="B46" s="73" t="s">
        <v>132</v>
      </c>
      <c r="C46" s="105"/>
      <c r="D46" s="105">
        <f>SUM(D47:D50)</f>
        <v>547217</v>
      </c>
      <c r="E46" s="106">
        <f>SUM(E47:E50)</f>
        <v>370677.56</v>
      </c>
      <c r="F46" s="76">
        <f t="shared" si="4"/>
        <v>67.73867770920859</v>
      </c>
      <c r="G46" s="106">
        <f>SUM(G47:G50)</f>
        <v>507651.42</v>
      </c>
      <c r="H46" s="105">
        <f>SUM(H47:H50)</f>
        <v>549067</v>
      </c>
      <c r="I46" s="8">
        <f t="shared" si="5"/>
        <v>108.1582712799267</v>
      </c>
    </row>
    <row r="47" spans="1:9" ht="75">
      <c r="A47" s="109" t="s">
        <v>47</v>
      </c>
      <c r="B47" s="84" t="s">
        <v>95</v>
      </c>
      <c r="C47" s="116">
        <v>170000</v>
      </c>
      <c r="D47" s="116">
        <v>160000</v>
      </c>
      <c r="E47" s="117">
        <v>113081.11</v>
      </c>
      <c r="F47" s="118">
        <f t="shared" si="4"/>
        <v>70.67569375000001</v>
      </c>
      <c r="G47" s="117">
        <v>150000</v>
      </c>
      <c r="H47" s="116">
        <v>160000</v>
      </c>
      <c r="I47" s="11">
        <f t="shared" si="5"/>
        <v>106.66666666666667</v>
      </c>
    </row>
    <row r="48" spans="1:9" ht="20.25" customHeight="1">
      <c r="A48" s="109" t="s">
        <v>51</v>
      </c>
      <c r="B48" s="152" t="s">
        <v>94</v>
      </c>
      <c r="C48" s="107">
        <v>100000</v>
      </c>
      <c r="D48" s="107">
        <v>150000</v>
      </c>
      <c r="E48" s="108">
        <v>67689.03</v>
      </c>
      <c r="F48" s="81">
        <f t="shared" si="4"/>
        <v>45.12602</v>
      </c>
      <c r="G48" s="108">
        <v>110000</v>
      </c>
      <c r="H48" s="107">
        <v>150000</v>
      </c>
      <c r="I48" s="10">
        <f t="shared" si="5"/>
        <v>136.36363636363635</v>
      </c>
    </row>
    <row r="49" spans="1:9" ht="68.25" customHeight="1">
      <c r="A49" s="129" t="s">
        <v>56</v>
      </c>
      <c r="B49" s="115" t="s">
        <v>101</v>
      </c>
      <c r="C49" s="130">
        <v>228402</v>
      </c>
      <c r="D49" s="130">
        <v>230983</v>
      </c>
      <c r="E49" s="131">
        <v>173239</v>
      </c>
      <c r="F49" s="153">
        <f t="shared" si="4"/>
        <v>75.000757631514</v>
      </c>
      <c r="G49" s="131">
        <v>230983</v>
      </c>
      <c r="H49" s="130">
        <v>232545</v>
      </c>
      <c r="I49" s="24">
        <f t="shared" si="5"/>
        <v>100.67624024278842</v>
      </c>
    </row>
    <row r="50" spans="1:9" ht="64.5" customHeight="1">
      <c r="A50" s="154" t="s">
        <v>85</v>
      </c>
      <c r="B50" s="111" t="s">
        <v>86</v>
      </c>
      <c r="C50" s="116">
        <v>5470</v>
      </c>
      <c r="D50" s="116">
        <v>6234</v>
      </c>
      <c r="E50" s="117">
        <v>16668.42</v>
      </c>
      <c r="F50" s="132">
        <f t="shared" si="4"/>
        <v>267.3792107795957</v>
      </c>
      <c r="G50" s="117">
        <v>16668.42</v>
      </c>
      <c r="H50" s="116">
        <v>6522</v>
      </c>
      <c r="I50" s="18">
        <f t="shared" si="5"/>
        <v>39.12788374662986</v>
      </c>
    </row>
    <row r="51" spans="1:10" ht="15">
      <c r="A51" s="155"/>
      <c r="B51" s="156"/>
      <c r="C51" s="157"/>
      <c r="D51" s="157"/>
      <c r="E51" s="158"/>
      <c r="F51" s="159"/>
      <c r="G51" s="158"/>
      <c r="H51" s="157"/>
      <c r="I51" s="33"/>
      <c r="J51" s="3"/>
    </row>
    <row r="52" spans="1:10" ht="15">
      <c r="A52" s="91"/>
      <c r="B52" s="160"/>
      <c r="C52" s="161"/>
      <c r="D52" s="161"/>
      <c r="E52" s="122"/>
      <c r="F52" s="162"/>
      <c r="G52" s="122"/>
      <c r="H52" s="121"/>
      <c r="I52" s="21"/>
      <c r="J52" s="3"/>
    </row>
    <row r="53" spans="1:9" ht="48" thickBot="1">
      <c r="A53" s="163" t="s">
        <v>7</v>
      </c>
      <c r="B53" s="164" t="s">
        <v>33</v>
      </c>
      <c r="C53" s="165">
        <f>SUM(C55)</f>
        <v>6383</v>
      </c>
      <c r="D53" s="165">
        <f>SUM(D54)</f>
        <v>13292</v>
      </c>
      <c r="E53" s="166">
        <f>SUM(E54)</f>
        <v>4754</v>
      </c>
      <c r="F53" s="167">
        <f>(E53/D53)*100</f>
        <v>35.76587421005116</v>
      </c>
      <c r="G53" s="166">
        <f>SUM(G54)</f>
        <v>13292</v>
      </c>
      <c r="H53" s="165">
        <f>SUM(H54)</f>
        <v>6425</v>
      </c>
      <c r="I53" s="43">
        <f>(H53/G53)*100</f>
        <v>48.33734577189287</v>
      </c>
    </row>
    <row r="54" spans="1:9" ht="35.25" customHeight="1">
      <c r="A54" s="73"/>
      <c r="B54" s="73" t="s">
        <v>132</v>
      </c>
      <c r="C54" s="168"/>
      <c r="D54" s="169">
        <f>SUM(D55)</f>
        <v>13292</v>
      </c>
      <c r="E54" s="170">
        <f>SUM(E55)</f>
        <v>4754</v>
      </c>
      <c r="F54" s="171">
        <f>(E54/D54)*100</f>
        <v>35.76587421005116</v>
      </c>
      <c r="G54" s="170">
        <f>SUM(G55)</f>
        <v>13292</v>
      </c>
      <c r="H54" s="169">
        <f>SUM(H55)</f>
        <v>6425</v>
      </c>
      <c r="I54" s="11">
        <f>(H54/G54)*100</f>
        <v>48.33734577189287</v>
      </c>
    </row>
    <row r="55" spans="1:9" ht="65.25" customHeight="1">
      <c r="A55" s="154" t="s">
        <v>56</v>
      </c>
      <c r="B55" s="78" t="s">
        <v>1</v>
      </c>
      <c r="C55" s="140">
        <v>6383</v>
      </c>
      <c r="D55" s="140">
        <v>13292</v>
      </c>
      <c r="E55" s="141">
        <v>4754</v>
      </c>
      <c r="F55" s="118">
        <f>(E55/D55)*100</f>
        <v>35.76587421005116</v>
      </c>
      <c r="G55" s="141">
        <v>13292</v>
      </c>
      <c r="H55" s="140">
        <v>6425</v>
      </c>
      <c r="I55" s="11">
        <f>(H55/G55)*100</f>
        <v>48.33734577189287</v>
      </c>
    </row>
    <row r="56" spans="1:10" ht="15">
      <c r="A56" s="155"/>
      <c r="B56" s="145"/>
      <c r="C56" s="157"/>
      <c r="D56" s="157"/>
      <c r="E56" s="158"/>
      <c r="F56" s="159"/>
      <c r="G56" s="158"/>
      <c r="H56" s="157"/>
      <c r="I56" s="33"/>
      <c r="J56" s="3"/>
    </row>
    <row r="57" spans="1:10" ht="15">
      <c r="A57" s="91"/>
      <c r="B57" s="172"/>
      <c r="C57" s="161"/>
      <c r="D57" s="161"/>
      <c r="E57" s="122"/>
      <c r="F57" s="162"/>
      <c r="G57" s="122"/>
      <c r="H57" s="121"/>
      <c r="I57" s="21"/>
      <c r="J57" s="3"/>
    </row>
    <row r="58" spans="1:9" ht="37.5" customHeight="1" thickBot="1">
      <c r="A58" s="163" t="s">
        <v>8</v>
      </c>
      <c r="B58" s="164" t="s">
        <v>31</v>
      </c>
      <c r="C58" s="125">
        <f>SUM(C60:C62)</f>
        <v>6000</v>
      </c>
      <c r="D58" s="125">
        <f>SUM(D59)</f>
        <v>13000</v>
      </c>
      <c r="E58" s="126">
        <f>SUM(E59)</f>
        <v>7349.49</v>
      </c>
      <c r="F58" s="173">
        <f>(E58/D58)*100</f>
        <v>56.53453846153846</v>
      </c>
      <c r="G58" s="126">
        <f>SUM(G59)</f>
        <v>10382.39</v>
      </c>
      <c r="H58" s="125">
        <f>SUM(H59)</f>
        <v>11000</v>
      </c>
      <c r="I58" s="44">
        <f>(H58/G58)*100</f>
        <v>105.94863032500224</v>
      </c>
    </row>
    <row r="59" spans="1:9" ht="34.5" customHeight="1">
      <c r="A59" s="73"/>
      <c r="B59" s="73" t="s">
        <v>132</v>
      </c>
      <c r="C59" s="128"/>
      <c r="D59" s="128">
        <f>SUM(D60:D62)</f>
        <v>13000</v>
      </c>
      <c r="E59" s="174">
        <f>SUM(E60:E62)</f>
        <v>7349.49</v>
      </c>
      <c r="F59" s="175">
        <f>(E59/D59)*100</f>
        <v>56.53453846153846</v>
      </c>
      <c r="G59" s="174">
        <f>SUM(G60:G62)</f>
        <v>10382.39</v>
      </c>
      <c r="H59" s="128">
        <f>SUM(H60:H62)</f>
        <v>11000</v>
      </c>
      <c r="I59" s="30">
        <f>(H59/G59)*100</f>
        <v>105.94863032500224</v>
      </c>
    </row>
    <row r="60" spans="1:9" ht="35.25" customHeight="1">
      <c r="A60" s="176" t="s">
        <v>57</v>
      </c>
      <c r="B60" s="177" t="s">
        <v>18</v>
      </c>
      <c r="C60" s="178">
        <v>5000</v>
      </c>
      <c r="D60" s="178">
        <v>12000</v>
      </c>
      <c r="E60" s="108">
        <v>7036.79</v>
      </c>
      <c r="F60" s="120">
        <f>(E60/D60)*100</f>
        <v>58.63991666666667</v>
      </c>
      <c r="G60" s="108">
        <v>9382.39</v>
      </c>
      <c r="H60" s="107">
        <v>10000</v>
      </c>
      <c r="I60" s="9">
        <f>(H60/G60)*100</f>
        <v>106.58265111554732</v>
      </c>
    </row>
    <row r="61" spans="1:9" ht="78" customHeight="1" hidden="1">
      <c r="A61" s="179" t="s">
        <v>90</v>
      </c>
      <c r="B61" s="180" t="s">
        <v>91</v>
      </c>
      <c r="C61" s="140">
        <v>0</v>
      </c>
      <c r="D61" s="140"/>
      <c r="E61" s="141"/>
      <c r="F61" s="118">
        <v>0</v>
      </c>
      <c r="G61" s="141"/>
      <c r="H61" s="140"/>
      <c r="I61" s="11">
        <v>0</v>
      </c>
    </row>
    <row r="62" spans="1:9" ht="66" customHeight="1">
      <c r="A62" s="154" t="s">
        <v>56</v>
      </c>
      <c r="B62" s="84" t="s">
        <v>1</v>
      </c>
      <c r="C62" s="116">
        <v>1000</v>
      </c>
      <c r="D62" s="116">
        <v>1000</v>
      </c>
      <c r="E62" s="117">
        <v>312.7</v>
      </c>
      <c r="F62" s="132">
        <f>(E62/D62)*100</f>
        <v>31.269999999999996</v>
      </c>
      <c r="G62" s="117">
        <v>1000</v>
      </c>
      <c r="H62" s="116">
        <v>1000</v>
      </c>
      <c r="I62" s="18">
        <f>(H62/G62)*100</f>
        <v>100</v>
      </c>
    </row>
    <row r="63" spans="1:10" ht="13.5" customHeight="1">
      <c r="A63" s="155"/>
      <c r="B63" s="145"/>
      <c r="C63" s="157"/>
      <c r="D63" s="157"/>
      <c r="E63" s="158"/>
      <c r="F63" s="159"/>
      <c r="G63" s="158"/>
      <c r="H63" s="157"/>
      <c r="I63" s="33"/>
      <c r="J63" s="3"/>
    </row>
    <row r="64" spans="1:10" ht="12" customHeight="1">
      <c r="A64" s="91"/>
      <c r="B64" s="181"/>
      <c r="C64" s="161"/>
      <c r="D64" s="161"/>
      <c r="E64" s="122"/>
      <c r="F64" s="162"/>
      <c r="G64" s="122"/>
      <c r="H64" s="121"/>
      <c r="I64" s="21"/>
      <c r="J64" s="3"/>
    </row>
    <row r="65" spans="1:9" ht="50.25" customHeight="1" thickBot="1">
      <c r="A65" s="163" t="s">
        <v>9</v>
      </c>
      <c r="B65" s="124" t="s">
        <v>113</v>
      </c>
      <c r="C65" s="165">
        <f>SUM(C68:C100)</f>
        <v>29592362</v>
      </c>
      <c r="D65" s="165">
        <f>SUM(D66)</f>
        <v>34182377</v>
      </c>
      <c r="E65" s="166">
        <f>SUM(E66)</f>
        <v>25656439.59</v>
      </c>
      <c r="F65" s="182">
        <f>(E65/D65)*100</f>
        <v>75.05750577263835</v>
      </c>
      <c r="G65" s="166">
        <f>SUM(G66)</f>
        <v>33352166.67</v>
      </c>
      <c r="H65" s="165">
        <f>SUM(H66)</f>
        <v>35598006</v>
      </c>
      <c r="I65" s="45">
        <f>(H65/G65)*100</f>
        <v>106.73371344123233</v>
      </c>
    </row>
    <row r="66" spans="1:9" ht="32.25" customHeight="1">
      <c r="A66" s="73"/>
      <c r="B66" s="73" t="s">
        <v>132</v>
      </c>
      <c r="C66" s="183"/>
      <c r="D66" s="183">
        <f>SUM(D68:D100)</f>
        <v>34182377</v>
      </c>
      <c r="E66" s="184">
        <f>SUM(E68:E100)</f>
        <v>25656439.59</v>
      </c>
      <c r="F66" s="185">
        <f>(E66/D66)*100</f>
        <v>75.05750577263835</v>
      </c>
      <c r="G66" s="184">
        <f>SUM(G68:G100)</f>
        <v>33352166.67</v>
      </c>
      <c r="H66" s="183">
        <f>SUM(H68:H100)</f>
        <v>35598006</v>
      </c>
      <c r="I66" s="36">
        <f>(H66/G66)*100</f>
        <v>106.73371344123233</v>
      </c>
    </row>
    <row r="67" spans="1:9" ht="15">
      <c r="A67" s="70"/>
      <c r="B67" s="186"/>
      <c r="C67" s="133"/>
      <c r="D67" s="133"/>
      <c r="E67" s="134"/>
      <c r="F67" s="135"/>
      <c r="G67" s="134"/>
      <c r="H67" s="113"/>
      <c r="I67" s="13"/>
    </row>
    <row r="68" spans="1:9" ht="15">
      <c r="A68" s="70" t="s">
        <v>58</v>
      </c>
      <c r="B68" s="63" t="s">
        <v>10</v>
      </c>
      <c r="C68" s="98">
        <v>14306463</v>
      </c>
      <c r="D68" s="98">
        <v>16741437</v>
      </c>
      <c r="E68" s="99">
        <v>12607390</v>
      </c>
      <c r="F68" s="100">
        <f>(E68/D68)*100</f>
        <v>75.30649848038732</v>
      </c>
      <c r="G68" s="99">
        <v>16741437</v>
      </c>
      <c r="H68" s="98">
        <v>18595025</v>
      </c>
      <c r="I68" s="14">
        <f>(H68/G68)*100</f>
        <v>111.0718572127351</v>
      </c>
    </row>
    <row r="69" spans="1:9" ht="15">
      <c r="A69" s="70"/>
      <c r="B69" s="63"/>
      <c r="C69" s="136"/>
      <c r="D69" s="136"/>
      <c r="E69" s="137"/>
      <c r="F69" s="100"/>
      <c r="G69" s="137"/>
      <c r="H69" s="139"/>
      <c r="I69" s="14"/>
    </row>
    <row r="70" spans="1:9" ht="15">
      <c r="A70" s="70" t="s">
        <v>59</v>
      </c>
      <c r="B70" s="63" t="s">
        <v>11</v>
      </c>
      <c r="C70" s="98">
        <v>415945</v>
      </c>
      <c r="D70" s="98">
        <v>1376781</v>
      </c>
      <c r="E70" s="99">
        <v>386507.9</v>
      </c>
      <c r="F70" s="100">
        <f>(E70/D70)*100</f>
        <v>28.073302870972217</v>
      </c>
      <c r="G70" s="99">
        <v>515344</v>
      </c>
      <c r="H70" s="98">
        <v>516000</v>
      </c>
      <c r="I70" s="14">
        <f>(H70/G70)*100</f>
        <v>100.12729361358626</v>
      </c>
    </row>
    <row r="71" spans="1:9" ht="15">
      <c r="A71" s="70"/>
      <c r="B71" s="63"/>
      <c r="C71" s="98"/>
      <c r="D71" s="98"/>
      <c r="E71" s="99"/>
      <c r="F71" s="100"/>
      <c r="G71" s="99"/>
      <c r="H71" s="98"/>
      <c r="I71" s="14"/>
    </row>
    <row r="72" spans="1:9" ht="12.75" customHeight="1" hidden="1">
      <c r="A72" s="70" t="s">
        <v>77</v>
      </c>
      <c r="B72" s="63" t="s">
        <v>78</v>
      </c>
      <c r="C72" s="98">
        <v>0</v>
      </c>
      <c r="D72" s="98"/>
      <c r="E72" s="99"/>
      <c r="F72" s="100" t="e">
        <f>(E72/D72)*100</f>
        <v>#DIV/0!</v>
      </c>
      <c r="G72" s="99"/>
      <c r="H72" s="98"/>
      <c r="I72" s="14" t="e">
        <f>(H72/G72)*100</f>
        <v>#DIV/0!</v>
      </c>
    </row>
    <row r="73" spans="1:9" ht="12.75" customHeight="1" hidden="1">
      <c r="A73" s="70"/>
      <c r="B73" s="63"/>
      <c r="C73" s="139"/>
      <c r="D73" s="139"/>
      <c r="E73" s="137"/>
      <c r="F73" s="100" t="e">
        <f>(E73/D73)*100</f>
        <v>#DIV/0!</v>
      </c>
      <c r="G73" s="137"/>
      <c r="H73" s="139"/>
      <c r="I73" s="14" t="e">
        <f>(H73/G73)*100</f>
        <v>#DIV/0!</v>
      </c>
    </row>
    <row r="74" spans="1:9" ht="15">
      <c r="A74" s="70" t="s">
        <v>60</v>
      </c>
      <c r="B74" s="63" t="s">
        <v>12</v>
      </c>
      <c r="C74" s="98">
        <f>10127087+2539000</f>
        <v>12666087</v>
      </c>
      <c r="D74" s="98">
        <v>13260320</v>
      </c>
      <c r="E74" s="99">
        <v>10263153.57</v>
      </c>
      <c r="F74" s="100">
        <f>(E74/D74)*100</f>
        <v>77.39748037754745</v>
      </c>
      <c r="G74" s="99">
        <v>13203775</v>
      </c>
      <c r="H74" s="98">
        <v>13500000</v>
      </c>
      <c r="I74" s="14">
        <f>(H74/G74)*100</f>
        <v>102.24348718453624</v>
      </c>
    </row>
    <row r="75" spans="1:9" ht="15">
      <c r="A75" s="70"/>
      <c r="B75" s="63"/>
      <c r="C75" s="139"/>
      <c r="D75" s="139"/>
      <c r="E75" s="137"/>
      <c r="F75" s="100"/>
      <c r="G75" s="137"/>
      <c r="H75" s="139"/>
      <c r="I75" s="14"/>
    </row>
    <row r="76" spans="1:9" ht="15">
      <c r="A76" s="70" t="s">
        <v>61</v>
      </c>
      <c r="B76" s="63" t="s">
        <v>13</v>
      </c>
      <c r="C76" s="98">
        <v>19469</v>
      </c>
      <c r="D76" s="98">
        <v>20000</v>
      </c>
      <c r="E76" s="99">
        <v>23591.5</v>
      </c>
      <c r="F76" s="100">
        <f>(E76/D76)*100</f>
        <v>117.95750000000001</v>
      </c>
      <c r="G76" s="99">
        <v>28991</v>
      </c>
      <c r="H76" s="98">
        <v>30000</v>
      </c>
      <c r="I76" s="14">
        <f>(H76/G76)*100</f>
        <v>103.4803904660067</v>
      </c>
    </row>
    <row r="77" spans="1:9" ht="15">
      <c r="A77" s="70"/>
      <c r="B77" s="63"/>
      <c r="C77" s="98"/>
      <c r="D77" s="98"/>
      <c r="E77" s="99"/>
      <c r="F77" s="100"/>
      <c r="G77" s="99"/>
      <c r="H77" s="98"/>
      <c r="I77" s="14"/>
    </row>
    <row r="78" spans="1:9" ht="12.75" customHeight="1" hidden="1">
      <c r="A78" s="70" t="s">
        <v>83</v>
      </c>
      <c r="B78" s="63" t="s">
        <v>84</v>
      </c>
      <c r="C78" s="98">
        <v>0</v>
      </c>
      <c r="D78" s="98"/>
      <c r="E78" s="99"/>
      <c r="F78" s="100" t="e">
        <f>(E78/D78)*100</f>
        <v>#DIV/0!</v>
      </c>
      <c r="G78" s="99"/>
      <c r="H78" s="98"/>
      <c r="I78" s="14" t="e">
        <f>(H78/G78)*100</f>
        <v>#DIV/0!</v>
      </c>
    </row>
    <row r="79" spans="1:9" ht="12.75" customHeight="1" hidden="1">
      <c r="A79" s="70"/>
      <c r="B79" s="63"/>
      <c r="C79" s="98"/>
      <c r="D79" s="98"/>
      <c r="E79" s="99"/>
      <c r="F79" s="100" t="e">
        <f>(E79/D79)*100</f>
        <v>#DIV/0!</v>
      </c>
      <c r="G79" s="99"/>
      <c r="H79" s="98"/>
      <c r="I79" s="14" t="e">
        <f>(H79/G79)*100</f>
        <v>#DIV/0!</v>
      </c>
    </row>
    <row r="80" spans="1:9" ht="15">
      <c r="A80" s="70" t="s">
        <v>83</v>
      </c>
      <c r="B80" s="63" t="s">
        <v>84</v>
      </c>
      <c r="C80" s="98">
        <v>29</v>
      </c>
      <c r="D80" s="98">
        <v>20</v>
      </c>
      <c r="E80" s="99">
        <v>4</v>
      </c>
      <c r="F80" s="100">
        <f>(E80/D80)*100</f>
        <v>20</v>
      </c>
      <c r="G80" s="99">
        <v>4</v>
      </c>
      <c r="H80" s="98">
        <v>4</v>
      </c>
      <c r="I80" s="14">
        <f>(H80/G80)*100</f>
        <v>100</v>
      </c>
    </row>
    <row r="81" spans="1:9" ht="15">
      <c r="A81" s="70"/>
      <c r="B81" s="63"/>
      <c r="C81" s="98"/>
      <c r="D81" s="98"/>
      <c r="E81" s="99"/>
      <c r="F81" s="100"/>
      <c r="G81" s="99"/>
      <c r="H81" s="98"/>
      <c r="I81" s="14"/>
    </row>
    <row r="82" spans="1:9" ht="15">
      <c r="A82" s="70" t="s">
        <v>62</v>
      </c>
      <c r="B82" s="63" t="s">
        <v>17</v>
      </c>
      <c r="C82" s="98">
        <f>292990+196465</f>
        <v>489455</v>
      </c>
      <c r="D82" s="98">
        <v>437000</v>
      </c>
      <c r="E82" s="99">
        <v>451995.63</v>
      </c>
      <c r="F82" s="100">
        <f>(E82/D82)*100</f>
        <v>103.43149427917619</v>
      </c>
      <c r="G82" s="99">
        <v>481495</v>
      </c>
      <c r="H82" s="98">
        <v>490000</v>
      </c>
      <c r="I82" s="14">
        <f>(H82/G82)*100</f>
        <v>101.76637348259068</v>
      </c>
    </row>
    <row r="83" spans="1:9" ht="15">
      <c r="A83" s="70"/>
      <c r="B83" s="63"/>
      <c r="C83" s="98"/>
      <c r="D83" s="98"/>
      <c r="E83" s="99"/>
      <c r="F83" s="100"/>
      <c r="G83" s="99"/>
      <c r="H83" s="98"/>
      <c r="I83" s="14"/>
    </row>
    <row r="84" spans="1:9" ht="28.5" customHeight="1">
      <c r="A84" s="70" t="s">
        <v>63</v>
      </c>
      <c r="B84" s="110" t="s">
        <v>122</v>
      </c>
      <c r="C84" s="98"/>
      <c r="D84" s="98">
        <v>134236</v>
      </c>
      <c r="E84" s="99">
        <v>111868.22</v>
      </c>
      <c r="F84" s="100">
        <f>(E84/D84)*100</f>
        <v>83.33697368813135</v>
      </c>
      <c r="G84" s="99">
        <v>149154</v>
      </c>
      <c r="H84" s="98">
        <v>149154</v>
      </c>
      <c r="I84" s="14">
        <f>(H84/G84)*100</f>
        <v>100</v>
      </c>
    </row>
    <row r="85" spans="1:9" ht="15">
      <c r="A85" s="70"/>
      <c r="B85" s="63"/>
      <c r="C85" s="139"/>
      <c r="D85" s="139"/>
      <c r="E85" s="137"/>
      <c r="F85" s="100"/>
      <c r="G85" s="137"/>
      <c r="H85" s="139"/>
      <c r="I85" s="14"/>
    </row>
    <row r="86" spans="1:9" ht="15">
      <c r="A86" s="70" t="s">
        <v>64</v>
      </c>
      <c r="B86" s="63" t="s">
        <v>14</v>
      </c>
      <c r="C86" s="98">
        <v>153750</v>
      </c>
      <c r="D86" s="98">
        <v>86743</v>
      </c>
      <c r="E86" s="99">
        <v>140878.68</v>
      </c>
      <c r="F86" s="100">
        <f>(E86/D86)*100</f>
        <v>162.409277982085</v>
      </c>
      <c r="G86" s="99">
        <v>187838.66</v>
      </c>
      <c r="H86" s="98">
        <v>187839</v>
      </c>
      <c r="I86" s="14">
        <f>(H86/G86)*100</f>
        <v>100.00018100640197</v>
      </c>
    </row>
    <row r="87" spans="1:9" ht="15">
      <c r="A87" s="70"/>
      <c r="B87" s="63"/>
      <c r="C87" s="139"/>
      <c r="D87" s="139"/>
      <c r="E87" s="137"/>
      <c r="F87" s="100"/>
      <c r="G87" s="137"/>
      <c r="H87" s="139"/>
      <c r="I87" s="14"/>
    </row>
    <row r="88" spans="1:9" ht="15">
      <c r="A88" s="70" t="s">
        <v>65</v>
      </c>
      <c r="B88" s="63" t="s">
        <v>15</v>
      </c>
      <c r="C88" s="98">
        <v>856860</v>
      </c>
      <c r="D88" s="98">
        <v>863700</v>
      </c>
      <c r="E88" s="99">
        <v>698990.21</v>
      </c>
      <c r="F88" s="100">
        <f>(E88/D88)*100</f>
        <v>80.92974528192659</v>
      </c>
      <c r="G88" s="99">
        <v>768990</v>
      </c>
      <c r="H88" s="98">
        <v>770000</v>
      </c>
      <c r="I88" s="14">
        <f>(H88/G88)*100</f>
        <v>100.13134110976736</v>
      </c>
    </row>
    <row r="89" spans="1:9" ht="15">
      <c r="A89" s="70"/>
      <c r="B89" s="63"/>
      <c r="C89" s="139"/>
      <c r="D89" s="139"/>
      <c r="E89" s="137"/>
      <c r="F89" s="100"/>
      <c r="G89" s="137"/>
      <c r="H89" s="139"/>
      <c r="I89" s="14"/>
    </row>
    <row r="90" spans="1:9" ht="15">
      <c r="A90" s="70" t="s">
        <v>66</v>
      </c>
      <c r="B90" s="63" t="s">
        <v>19</v>
      </c>
      <c r="C90" s="98">
        <f>41000-24000</f>
        <v>17000</v>
      </c>
      <c r="D90" s="98">
        <v>15000</v>
      </c>
      <c r="E90" s="99">
        <v>9276.5</v>
      </c>
      <c r="F90" s="100">
        <f>(E90/D90)*100</f>
        <v>61.84333333333333</v>
      </c>
      <c r="G90" s="99">
        <v>10776</v>
      </c>
      <c r="H90" s="98">
        <v>11000</v>
      </c>
      <c r="I90" s="14">
        <f>(H90/G90)*100</f>
        <v>102.07869339272457</v>
      </c>
    </row>
    <row r="91" spans="1:9" ht="15">
      <c r="A91" s="70"/>
      <c r="B91" s="63"/>
      <c r="C91" s="139"/>
      <c r="D91" s="139"/>
      <c r="E91" s="137"/>
      <c r="F91" s="100"/>
      <c r="G91" s="137"/>
      <c r="H91" s="139"/>
      <c r="I91" s="14"/>
    </row>
    <row r="92" spans="1:9" ht="15">
      <c r="A92" s="70" t="s">
        <v>67</v>
      </c>
      <c r="B92" s="63" t="s">
        <v>102</v>
      </c>
      <c r="C92" s="98">
        <v>45000</v>
      </c>
      <c r="D92" s="98">
        <v>45000</v>
      </c>
      <c r="E92" s="99">
        <v>35850</v>
      </c>
      <c r="F92" s="100">
        <f>(E92/D92)*100</f>
        <v>79.66666666666666</v>
      </c>
      <c r="G92" s="99">
        <v>47800</v>
      </c>
      <c r="H92" s="98">
        <v>50000</v>
      </c>
      <c r="I92" s="14">
        <f>(H92/G92)*100</f>
        <v>104.60251046025104</v>
      </c>
    </row>
    <row r="93" spans="1:9" ht="15">
      <c r="A93" s="70"/>
      <c r="B93" s="63"/>
      <c r="C93" s="139"/>
      <c r="D93" s="139"/>
      <c r="E93" s="137"/>
      <c r="F93" s="100"/>
      <c r="G93" s="137"/>
      <c r="H93" s="139"/>
      <c r="I93" s="14"/>
    </row>
    <row r="94" spans="1:9" ht="15">
      <c r="A94" s="70" t="s">
        <v>68</v>
      </c>
      <c r="B94" s="110" t="s">
        <v>36</v>
      </c>
      <c r="C94" s="98">
        <v>539606</v>
      </c>
      <c r="D94" s="98">
        <v>1012140</v>
      </c>
      <c r="E94" s="99">
        <v>862488.01</v>
      </c>
      <c r="F94" s="100">
        <f>(E94/D94)*100</f>
        <v>85.21429940522061</v>
      </c>
      <c r="G94" s="99">
        <v>1149984.01</v>
      </c>
      <c r="H94" s="98">
        <v>1149984</v>
      </c>
      <c r="I94" s="14">
        <f>(H94/G94)*100</f>
        <v>99.9999991304227</v>
      </c>
    </row>
    <row r="95" spans="1:9" ht="15">
      <c r="A95" s="70"/>
      <c r="B95" s="110"/>
      <c r="C95" s="98"/>
      <c r="D95" s="98"/>
      <c r="E95" s="99"/>
      <c r="F95" s="100"/>
      <c r="G95" s="99"/>
      <c r="H95" s="98"/>
      <c r="I95" s="14"/>
    </row>
    <row r="96" spans="1:9" ht="15">
      <c r="A96" s="70" t="s">
        <v>127</v>
      </c>
      <c r="B96" s="110" t="s">
        <v>128</v>
      </c>
      <c r="C96" s="98"/>
      <c r="D96" s="98">
        <v>0</v>
      </c>
      <c r="E96" s="99">
        <v>0</v>
      </c>
      <c r="F96" s="100">
        <v>0</v>
      </c>
      <c r="G96" s="99">
        <v>0</v>
      </c>
      <c r="H96" s="98">
        <v>2000</v>
      </c>
      <c r="I96" s="14">
        <v>0</v>
      </c>
    </row>
    <row r="97" spans="1:9" ht="15">
      <c r="A97" s="70"/>
      <c r="B97" s="110"/>
      <c r="C97" s="98"/>
      <c r="D97" s="98"/>
      <c r="E97" s="99"/>
      <c r="F97" s="100"/>
      <c r="G97" s="99"/>
      <c r="H97" s="98"/>
      <c r="I97" s="14"/>
    </row>
    <row r="98" spans="1:9" ht="15">
      <c r="A98" s="70" t="s">
        <v>55</v>
      </c>
      <c r="B98" s="156" t="s">
        <v>80</v>
      </c>
      <c r="C98" s="87">
        <v>0</v>
      </c>
      <c r="D98" s="98">
        <v>0</v>
      </c>
      <c r="E98" s="99">
        <v>0</v>
      </c>
      <c r="F98" s="100">
        <v>0</v>
      </c>
      <c r="G98" s="89">
        <v>0</v>
      </c>
      <c r="H98" s="98">
        <v>80000</v>
      </c>
      <c r="I98" s="14">
        <v>0</v>
      </c>
    </row>
    <row r="99" spans="1:9" ht="15">
      <c r="A99" s="70"/>
      <c r="B99" s="110"/>
      <c r="C99" s="98"/>
      <c r="D99" s="98"/>
      <c r="E99" s="99"/>
      <c r="F99" s="100"/>
      <c r="G99" s="99"/>
      <c r="H99" s="98"/>
      <c r="I99" s="14"/>
    </row>
    <row r="100" spans="1:9" ht="30">
      <c r="A100" s="77" t="s">
        <v>69</v>
      </c>
      <c r="B100" s="187" t="s">
        <v>20</v>
      </c>
      <c r="C100" s="82">
        <v>82698</v>
      </c>
      <c r="D100" s="82">
        <v>190000</v>
      </c>
      <c r="E100" s="80">
        <v>64445.37</v>
      </c>
      <c r="F100" s="81">
        <f>(E100/D100)*100</f>
        <v>33.918615789473684</v>
      </c>
      <c r="G100" s="80">
        <v>66578</v>
      </c>
      <c r="H100" s="82">
        <v>67000</v>
      </c>
      <c r="I100" s="10">
        <f>(H100/G100)*100</f>
        <v>100.6338430112049</v>
      </c>
    </row>
    <row r="101" spans="1:10" ht="15">
      <c r="A101" s="85"/>
      <c r="B101" s="86"/>
      <c r="C101" s="87"/>
      <c r="D101" s="87"/>
      <c r="E101" s="89"/>
      <c r="F101" s="90"/>
      <c r="G101" s="89"/>
      <c r="H101" s="87"/>
      <c r="I101" s="20"/>
      <c r="J101" s="3"/>
    </row>
    <row r="102" spans="1:10" ht="15">
      <c r="A102" s="91"/>
      <c r="B102" s="92"/>
      <c r="C102" s="93"/>
      <c r="D102" s="93"/>
      <c r="E102" s="95"/>
      <c r="F102" s="96"/>
      <c r="G102" s="95"/>
      <c r="H102" s="93"/>
      <c r="I102" s="20"/>
      <c r="J102" s="3"/>
    </row>
    <row r="103" spans="1:9" ht="15.75" customHeight="1">
      <c r="A103" s="262" t="s">
        <v>21</v>
      </c>
      <c r="B103" s="264" t="s">
        <v>22</v>
      </c>
      <c r="C103" s="266" t="e">
        <f>SUM(C107,#REF!)</f>
        <v>#REF!</v>
      </c>
      <c r="D103" s="266" t="e">
        <f>SUM(D107,#REF!)</f>
        <v>#REF!</v>
      </c>
      <c r="E103" s="259" t="e">
        <f>SUM(E107,#REF!)</f>
        <v>#REF!</v>
      </c>
      <c r="F103" s="270" t="e">
        <f>(E103/D103)*100</f>
        <v>#REF!</v>
      </c>
      <c r="G103" s="259" t="e">
        <f>SUM(G107,#REF!)</f>
        <v>#REF!</v>
      </c>
      <c r="H103" s="266">
        <f>SUM(H107)</f>
        <v>17681087</v>
      </c>
      <c r="I103" s="268" t="e">
        <f>(H103/G103)*100</f>
        <v>#REF!</v>
      </c>
    </row>
    <row r="104" spans="1:9" ht="9.75" customHeight="1">
      <c r="A104" s="263"/>
      <c r="B104" s="265"/>
      <c r="C104" s="267"/>
      <c r="D104" s="267"/>
      <c r="E104" s="260"/>
      <c r="F104" s="271"/>
      <c r="G104" s="260"/>
      <c r="H104" s="267"/>
      <c r="I104" s="269"/>
    </row>
    <row r="105" spans="1:9" ht="7.5" customHeight="1" hidden="1">
      <c r="A105" s="188"/>
      <c r="B105" s="190"/>
      <c r="C105" s="128"/>
      <c r="D105" s="128"/>
      <c r="E105" s="174"/>
      <c r="F105" s="189"/>
      <c r="G105" s="174"/>
      <c r="H105" s="128"/>
      <c r="I105" s="34"/>
    </row>
    <row r="106" spans="1:9" ht="33" customHeight="1">
      <c r="A106" s="112"/>
      <c r="B106" s="112" t="s">
        <v>134</v>
      </c>
      <c r="C106" s="133"/>
      <c r="D106" s="191">
        <v>18406323</v>
      </c>
      <c r="E106" s="192">
        <v>15274896.86</v>
      </c>
      <c r="F106" s="193">
        <v>82.99</v>
      </c>
      <c r="G106" s="192">
        <v>18406323</v>
      </c>
      <c r="H106" s="194">
        <v>17681087</v>
      </c>
      <c r="I106" s="40">
        <v>96.06</v>
      </c>
    </row>
    <row r="107" spans="1:9" ht="21" customHeight="1">
      <c r="A107" s="77" t="s">
        <v>70</v>
      </c>
      <c r="B107" s="195" t="s">
        <v>24</v>
      </c>
      <c r="C107" s="150">
        <f>SUM(C108:C110)</f>
        <v>16460509</v>
      </c>
      <c r="D107" s="150">
        <f>SUM(D108:D110)</f>
        <v>17373544</v>
      </c>
      <c r="E107" s="148">
        <f>SUM(E108:E110)</f>
        <v>14502271</v>
      </c>
      <c r="F107" s="149">
        <f>(E107/D107)*100</f>
        <v>83.47330285634295</v>
      </c>
      <c r="G107" s="148">
        <f>SUM(G108:G110)</f>
        <v>17373544</v>
      </c>
      <c r="H107" s="150">
        <f>SUM(H108:H110)</f>
        <v>17681087</v>
      </c>
      <c r="I107" s="15">
        <f>(H107/G107)*100</f>
        <v>101.77017999321268</v>
      </c>
    </row>
    <row r="108" spans="1:9" ht="19.5" customHeight="1">
      <c r="A108" s="109"/>
      <c r="B108" s="186" t="s">
        <v>92</v>
      </c>
      <c r="C108" s="142">
        <v>14211043</v>
      </c>
      <c r="D108" s="142">
        <v>15287103</v>
      </c>
      <c r="E108" s="143">
        <v>12937441</v>
      </c>
      <c r="F108" s="144">
        <f>(E108/D108)*100</f>
        <v>84.6297758313004</v>
      </c>
      <c r="G108" s="143">
        <v>15287103</v>
      </c>
      <c r="H108" s="142">
        <v>15770351</v>
      </c>
      <c r="I108" s="12">
        <f>(H108/G108)*100</f>
        <v>103.16114832221646</v>
      </c>
    </row>
    <row r="109" spans="1:9" ht="12.75" customHeight="1" hidden="1">
      <c r="A109" s="70"/>
      <c r="B109" s="63" t="s">
        <v>93</v>
      </c>
      <c r="C109" s="98">
        <v>0</v>
      </c>
      <c r="D109" s="98"/>
      <c r="E109" s="99"/>
      <c r="F109" s="100">
        <v>0</v>
      </c>
      <c r="G109" s="99"/>
      <c r="H109" s="98"/>
      <c r="I109" s="14">
        <v>0</v>
      </c>
    </row>
    <row r="110" spans="1:9" ht="18" customHeight="1">
      <c r="A110" s="196"/>
      <c r="B110" s="197" t="s">
        <v>116</v>
      </c>
      <c r="C110" s="93">
        <v>2249466</v>
      </c>
      <c r="D110" s="82">
        <v>2086441</v>
      </c>
      <c r="E110" s="95">
        <v>1564830</v>
      </c>
      <c r="F110" s="81">
        <f>(E110/D110)*100</f>
        <v>74.99996405362049</v>
      </c>
      <c r="G110" s="95">
        <v>2086441</v>
      </c>
      <c r="H110" s="82">
        <v>1910736</v>
      </c>
      <c r="I110" s="28">
        <f>(H110/G110)*100</f>
        <v>91.57872185218753</v>
      </c>
    </row>
    <row r="111" spans="1:10" ht="15">
      <c r="A111" s="85"/>
      <c r="B111" s="50"/>
      <c r="C111" s="87"/>
      <c r="D111" s="88"/>
      <c r="E111" s="89"/>
      <c r="F111" s="90"/>
      <c r="G111" s="89"/>
      <c r="H111" s="87"/>
      <c r="I111" s="20"/>
      <c r="J111" s="3"/>
    </row>
    <row r="112" spans="1:10" ht="15">
      <c r="A112" s="91"/>
      <c r="B112" s="172"/>
      <c r="C112" s="161"/>
      <c r="D112" s="161"/>
      <c r="E112" s="122"/>
      <c r="F112" s="162"/>
      <c r="G112" s="122"/>
      <c r="H112" s="121"/>
      <c r="I112" s="21"/>
      <c r="J112" s="3"/>
    </row>
    <row r="113" spans="1:9" ht="15.75" customHeight="1" thickBot="1">
      <c r="A113" s="198" t="s">
        <v>25</v>
      </c>
      <c r="B113" s="199" t="s">
        <v>26</v>
      </c>
      <c r="C113" s="200">
        <f>SUM(C115:C118)</f>
        <v>304268</v>
      </c>
      <c r="D113" s="200">
        <f>SUM(D114,D119)</f>
        <v>598896</v>
      </c>
      <c r="E113" s="201">
        <f>SUM(E114,E119)</f>
        <v>556919.62</v>
      </c>
      <c r="F113" s="173">
        <f>(E113/D113)*100</f>
        <v>92.99104018059897</v>
      </c>
      <c r="G113" s="201">
        <f>SUM(G114,G119)</f>
        <v>600867</v>
      </c>
      <c r="H113" s="200">
        <f>SUM(H114,H119)</f>
        <v>529454</v>
      </c>
      <c r="I113" s="44">
        <f>(H113/G113)*100</f>
        <v>88.11500714800447</v>
      </c>
    </row>
    <row r="114" spans="1:9" ht="33.75" customHeight="1">
      <c r="A114" s="202"/>
      <c r="B114" s="73" t="s">
        <v>132</v>
      </c>
      <c r="C114" s="203"/>
      <c r="D114" s="203">
        <f>SUM(D115:D118)</f>
        <v>398896</v>
      </c>
      <c r="E114" s="204">
        <f>SUM(E115:E118)</f>
        <v>357919.62</v>
      </c>
      <c r="F114" s="175">
        <f>(E114/D114)*100</f>
        <v>89.72755304640808</v>
      </c>
      <c r="G114" s="204">
        <f>SUM(G115:G118)</f>
        <v>401867</v>
      </c>
      <c r="H114" s="203">
        <f>SUM(H115:H118)</f>
        <v>329454</v>
      </c>
      <c r="I114" s="30">
        <f>(H114/G114)*100</f>
        <v>81.98085436226414</v>
      </c>
    </row>
    <row r="115" spans="1:9" ht="39" customHeight="1" hidden="1">
      <c r="A115" s="129" t="s">
        <v>56</v>
      </c>
      <c r="B115" s="119" t="s">
        <v>74</v>
      </c>
      <c r="C115" s="142">
        <v>0</v>
      </c>
      <c r="D115" s="142"/>
      <c r="E115" s="143"/>
      <c r="F115" s="120" t="e">
        <f>(E115/D115)*100</f>
        <v>#DIV/0!</v>
      </c>
      <c r="G115" s="143"/>
      <c r="H115" s="142"/>
      <c r="I115" s="9" t="e">
        <f>(H115/G115)*100</f>
        <v>#DIV/0!</v>
      </c>
    </row>
    <row r="116" spans="1:9" ht="75">
      <c r="A116" s="129" t="s">
        <v>47</v>
      </c>
      <c r="B116" s="84" t="s">
        <v>95</v>
      </c>
      <c r="C116" s="142"/>
      <c r="D116" s="142">
        <v>8000</v>
      </c>
      <c r="E116" s="143">
        <v>8228.12</v>
      </c>
      <c r="F116" s="120">
        <v>0</v>
      </c>
      <c r="G116" s="143">
        <v>10971</v>
      </c>
      <c r="H116" s="142">
        <v>10000</v>
      </c>
      <c r="I116" s="9">
        <v>0</v>
      </c>
    </row>
    <row r="117" spans="1:9" ht="30">
      <c r="A117" s="154" t="s">
        <v>71</v>
      </c>
      <c r="B117" s="205" t="s">
        <v>27</v>
      </c>
      <c r="C117" s="107">
        <v>0</v>
      </c>
      <c r="D117" s="107">
        <v>152590</v>
      </c>
      <c r="E117" s="108">
        <v>111422</v>
      </c>
      <c r="F117" s="120">
        <f>(E117/D117)*100</f>
        <v>73.02051248443541</v>
      </c>
      <c r="G117" s="108">
        <v>152590</v>
      </c>
      <c r="H117" s="107">
        <v>47414</v>
      </c>
      <c r="I117" s="9">
        <f>(H117/G117)*100</f>
        <v>31.072809489481617</v>
      </c>
    </row>
    <row r="118" spans="1:9" ht="51" customHeight="1">
      <c r="A118" s="154" t="s">
        <v>72</v>
      </c>
      <c r="B118" s="205" t="s">
        <v>37</v>
      </c>
      <c r="C118" s="107">
        <f>175500+15900+112868</f>
        <v>304268</v>
      </c>
      <c r="D118" s="107">
        <v>238306</v>
      </c>
      <c r="E118" s="108">
        <v>238269.5</v>
      </c>
      <c r="F118" s="120">
        <f>(E118/D118)*100</f>
        <v>99.98468355811437</v>
      </c>
      <c r="G118" s="108">
        <v>238306</v>
      </c>
      <c r="H118" s="107">
        <v>272040</v>
      </c>
      <c r="I118" s="9">
        <f>(H118/G118)*100</f>
        <v>114.15574933069249</v>
      </c>
    </row>
    <row r="119" spans="1:9" ht="38.25" customHeight="1">
      <c r="A119" s="112"/>
      <c r="B119" s="112" t="s">
        <v>133</v>
      </c>
      <c r="C119" s="206"/>
      <c r="D119" s="207">
        <f>SUM(D120)</f>
        <v>200000</v>
      </c>
      <c r="E119" s="207">
        <f>SUM(E120)</f>
        <v>199000</v>
      </c>
      <c r="F119" s="193">
        <f>(E119/D119)*100</f>
        <v>99.5</v>
      </c>
      <c r="G119" s="207">
        <f>SUM(G120)</f>
        <v>199000</v>
      </c>
      <c r="H119" s="207">
        <f>SUM(H120)</f>
        <v>200000</v>
      </c>
      <c r="I119" s="17">
        <f>(H119/G119)*100</f>
        <v>100.50251256281406</v>
      </c>
    </row>
    <row r="120" spans="1:9" ht="66.75" customHeight="1">
      <c r="A120" s="154" t="s">
        <v>123</v>
      </c>
      <c r="B120" s="205" t="s">
        <v>117</v>
      </c>
      <c r="C120" s="107">
        <f>175500+15900+112868</f>
        <v>304268</v>
      </c>
      <c r="D120" s="107">
        <v>200000</v>
      </c>
      <c r="E120" s="108">
        <v>199000</v>
      </c>
      <c r="F120" s="120">
        <f>(E120/D120)*100</f>
        <v>99.5</v>
      </c>
      <c r="G120" s="108">
        <v>199000</v>
      </c>
      <c r="H120" s="107">
        <v>200000</v>
      </c>
      <c r="I120" s="9">
        <f>(H120/G120)*100</f>
        <v>100.50251256281406</v>
      </c>
    </row>
    <row r="121" spans="1:10" ht="15">
      <c r="A121" s="155"/>
      <c r="B121" s="208"/>
      <c r="C121" s="87"/>
      <c r="D121" s="87"/>
      <c r="E121" s="89"/>
      <c r="F121" s="90"/>
      <c r="G121" s="89"/>
      <c r="H121" s="87"/>
      <c r="I121" s="20"/>
      <c r="J121" s="3"/>
    </row>
    <row r="122" spans="1:10" ht="15">
      <c r="A122" s="91"/>
      <c r="B122" s="160"/>
      <c r="C122" s="161"/>
      <c r="D122" s="161"/>
      <c r="E122" s="122"/>
      <c r="F122" s="162"/>
      <c r="G122" s="122"/>
      <c r="H122" s="121"/>
      <c r="I122" s="21"/>
      <c r="J122" s="3"/>
    </row>
    <row r="123" spans="1:9" ht="21.75" customHeight="1" thickBot="1">
      <c r="A123" s="163" t="s">
        <v>38</v>
      </c>
      <c r="B123" s="209" t="s">
        <v>39</v>
      </c>
      <c r="C123" s="210">
        <f>SUM(C125:C125)</f>
        <v>500000</v>
      </c>
      <c r="D123" s="210">
        <f>SUM(D124)</f>
        <v>525000</v>
      </c>
      <c r="E123" s="211">
        <f>SUM(E124)</f>
        <v>526646.84</v>
      </c>
      <c r="F123" s="212">
        <f>(E123/D123)*100</f>
        <v>100.31368380952381</v>
      </c>
      <c r="G123" s="211">
        <f>SUM(G124)</f>
        <v>540000</v>
      </c>
      <c r="H123" s="210">
        <f>SUM(H124)</f>
        <v>540000</v>
      </c>
      <c r="I123" s="46">
        <f>(H123/G123)*100</f>
        <v>100</v>
      </c>
    </row>
    <row r="124" spans="1:9" ht="33.75" customHeight="1">
      <c r="A124" s="73"/>
      <c r="B124" s="73" t="s">
        <v>132</v>
      </c>
      <c r="C124" s="213"/>
      <c r="D124" s="213">
        <f>SUM(D125)</f>
        <v>525000</v>
      </c>
      <c r="E124" s="214">
        <f>SUM(E125)</f>
        <v>526646.84</v>
      </c>
      <c r="F124" s="215">
        <f>(E124/D124)*100</f>
        <v>100.31368380952381</v>
      </c>
      <c r="G124" s="214">
        <f>SUM(G125)</f>
        <v>540000</v>
      </c>
      <c r="H124" s="213">
        <f>SUM(H125)</f>
        <v>540000</v>
      </c>
      <c r="I124" s="37">
        <f>(H124/G124)*100</f>
        <v>100</v>
      </c>
    </row>
    <row r="125" spans="1:9" ht="30">
      <c r="A125" s="154" t="s">
        <v>73</v>
      </c>
      <c r="B125" s="119" t="s">
        <v>6</v>
      </c>
      <c r="C125" s="107">
        <v>500000</v>
      </c>
      <c r="D125" s="107">
        <v>525000</v>
      </c>
      <c r="E125" s="108">
        <v>526646.84</v>
      </c>
      <c r="F125" s="120">
        <f>(E125/D125)*100</f>
        <v>100.31368380952381</v>
      </c>
      <c r="G125" s="108">
        <v>540000</v>
      </c>
      <c r="H125" s="107">
        <v>540000</v>
      </c>
      <c r="I125" s="9">
        <f>(H125/G125)*100</f>
        <v>100</v>
      </c>
    </row>
    <row r="126" spans="1:10" ht="15">
      <c r="A126" s="155"/>
      <c r="B126" s="86"/>
      <c r="C126" s="87"/>
      <c r="D126" s="87"/>
      <c r="E126" s="89"/>
      <c r="F126" s="90"/>
      <c r="G126" s="89"/>
      <c r="H126" s="87"/>
      <c r="I126" s="20"/>
      <c r="J126" s="3"/>
    </row>
    <row r="127" spans="1:10" ht="15">
      <c r="A127" s="91"/>
      <c r="B127" s="216"/>
      <c r="C127" s="121"/>
      <c r="D127" s="121"/>
      <c r="E127" s="122"/>
      <c r="F127" s="162"/>
      <c r="G127" s="122"/>
      <c r="H127" s="121"/>
      <c r="I127" s="21"/>
      <c r="J127" s="3"/>
    </row>
    <row r="128" spans="1:9" ht="24.75" customHeight="1" thickBot="1">
      <c r="A128" s="123" t="s">
        <v>75</v>
      </c>
      <c r="B128" s="151" t="s">
        <v>76</v>
      </c>
      <c r="C128" s="125">
        <f>SUM(C130:C131)</f>
        <v>12233000</v>
      </c>
      <c r="D128" s="125">
        <f>SUM(D129)</f>
        <v>11565750</v>
      </c>
      <c r="E128" s="126">
        <f>SUM(E129)</f>
        <v>7339758</v>
      </c>
      <c r="F128" s="212">
        <f>(E128/D128)*100</f>
        <v>63.46115037935283</v>
      </c>
      <c r="G128" s="126">
        <f>SUM(G129)</f>
        <v>11565750</v>
      </c>
      <c r="H128" s="125">
        <f>SUM(H129)</f>
        <v>10151000</v>
      </c>
      <c r="I128" s="46">
        <f>(H128/G128)*100</f>
        <v>87.76776257484383</v>
      </c>
    </row>
    <row r="129" spans="1:9" ht="33.75" customHeight="1">
      <c r="A129" s="73"/>
      <c r="B129" s="73" t="s">
        <v>132</v>
      </c>
      <c r="C129" s="105"/>
      <c r="D129" s="105">
        <f>SUM(D130:D131)</f>
        <v>11565750</v>
      </c>
      <c r="E129" s="106">
        <f>SUM(E130:E131)</f>
        <v>7339758</v>
      </c>
      <c r="F129" s="215">
        <f>(E129/D129)*100</f>
        <v>63.46115037935283</v>
      </c>
      <c r="G129" s="106">
        <f>SUM(G130:G131)</f>
        <v>11565750</v>
      </c>
      <c r="H129" s="105">
        <f>SUM(H130:H131)</f>
        <v>10151000</v>
      </c>
      <c r="I129" s="37">
        <f>(H129/G129)*100</f>
        <v>87.76776257484383</v>
      </c>
    </row>
    <row r="130" spans="1:9" ht="63" customHeight="1">
      <c r="A130" s="154" t="s">
        <v>56</v>
      </c>
      <c r="B130" s="119" t="s">
        <v>74</v>
      </c>
      <c r="C130" s="217">
        <f>10413000+80000+619000+30000</f>
        <v>11142000</v>
      </c>
      <c r="D130" s="217">
        <v>10212000</v>
      </c>
      <c r="E130" s="218">
        <v>6368663</v>
      </c>
      <c r="F130" s="120">
        <f>(E130/D130)*100</f>
        <v>62.36450254602428</v>
      </c>
      <c r="G130" s="218">
        <v>10212000</v>
      </c>
      <c r="H130" s="217">
        <v>8374000</v>
      </c>
      <c r="I130" s="9">
        <f>(H130/G130)*100</f>
        <v>82.00156678417548</v>
      </c>
    </row>
    <row r="131" spans="1:9" ht="30">
      <c r="A131" s="154" t="s">
        <v>71</v>
      </c>
      <c r="B131" s="119" t="s">
        <v>27</v>
      </c>
      <c r="C131" s="107">
        <f>451000+465000+175000</f>
        <v>1091000</v>
      </c>
      <c r="D131" s="107">
        <v>1353750</v>
      </c>
      <c r="E131" s="108">
        <v>971095</v>
      </c>
      <c r="F131" s="120">
        <f>(E131/D131)*100</f>
        <v>71.733702677747</v>
      </c>
      <c r="G131" s="108">
        <v>1353750</v>
      </c>
      <c r="H131" s="107">
        <v>1777000</v>
      </c>
      <c r="I131" s="9">
        <f>(H131/G131)*100</f>
        <v>131.26500461680516</v>
      </c>
    </row>
    <row r="132" spans="1:10" ht="15">
      <c r="A132" s="155"/>
      <c r="B132" s="86"/>
      <c r="C132" s="87"/>
      <c r="D132" s="87"/>
      <c r="E132" s="89"/>
      <c r="F132" s="90"/>
      <c r="G132" s="89"/>
      <c r="H132" s="87"/>
      <c r="I132" s="20"/>
      <c r="J132" s="3"/>
    </row>
    <row r="133" spans="1:10" ht="13.5" customHeight="1">
      <c r="A133" s="219"/>
      <c r="B133" s="220"/>
      <c r="C133" s="221"/>
      <c r="D133" s="221"/>
      <c r="E133" s="95"/>
      <c r="F133" s="96"/>
      <c r="G133" s="95"/>
      <c r="H133" s="93"/>
      <c r="I133" s="35"/>
      <c r="J133" s="3"/>
    </row>
    <row r="134" spans="1:11" ht="32.25" thickBot="1">
      <c r="A134" s="222" t="s">
        <v>88</v>
      </c>
      <c r="B134" s="223" t="s">
        <v>129</v>
      </c>
      <c r="C134" s="224">
        <f>SUM(C135:C137)</f>
        <v>945000</v>
      </c>
      <c r="D134" s="224">
        <f>SUM(D136)</f>
        <v>945000</v>
      </c>
      <c r="E134" s="225">
        <f>SUM(E136)</f>
        <v>321874</v>
      </c>
      <c r="F134" s="212">
        <f>(E134/D134)*100</f>
        <v>34.06074074074074</v>
      </c>
      <c r="G134" s="226">
        <f>SUM(G136)</f>
        <v>696877</v>
      </c>
      <c r="H134" s="224">
        <f>SUM(H136)</f>
        <v>700000</v>
      </c>
      <c r="I134" s="46">
        <f>(H134/G134)*100</f>
        <v>100.4481422116098</v>
      </c>
      <c r="K134" s="29"/>
    </row>
    <row r="135" spans="1:9" ht="12.75" customHeight="1" hidden="1">
      <c r="A135" s="227" t="s">
        <v>48</v>
      </c>
      <c r="B135" s="73" t="s">
        <v>135</v>
      </c>
      <c r="C135" s="79">
        <v>0</v>
      </c>
      <c r="D135" s="79">
        <v>0</v>
      </c>
      <c r="E135" s="80">
        <v>0</v>
      </c>
      <c r="F135" s="81">
        <v>0</v>
      </c>
      <c r="G135" s="80">
        <v>0</v>
      </c>
      <c r="H135" s="82">
        <v>0</v>
      </c>
      <c r="I135" s="10">
        <v>0</v>
      </c>
    </row>
    <row r="136" spans="1:9" ht="33.75" customHeight="1">
      <c r="A136" s="112"/>
      <c r="B136" s="112" t="s">
        <v>132</v>
      </c>
      <c r="C136" s="178"/>
      <c r="D136" s="228">
        <f>SUM(D137:D137)</f>
        <v>945000</v>
      </c>
      <c r="E136" s="229">
        <f>SUM(E137:E137)</f>
        <v>321874</v>
      </c>
      <c r="F136" s="230">
        <f>(E136/D136)*100</f>
        <v>34.06074074074074</v>
      </c>
      <c r="G136" s="228">
        <f>SUM(G137:G137)</f>
        <v>696877</v>
      </c>
      <c r="H136" s="228">
        <f>SUM(H137:H137)</f>
        <v>700000</v>
      </c>
      <c r="I136" s="19">
        <f>(H136/G136)*100</f>
        <v>100.4481422116098</v>
      </c>
    </row>
    <row r="137" spans="1:9" ht="57" customHeight="1">
      <c r="A137" s="231" t="s">
        <v>89</v>
      </c>
      <c r="B137" s="111" t="s">
        <v>104</v>
      </c>
      <c r="C137" s="232">
        <v>945000</v>
      </c>
      <c r="D137" s="232">
        <v>945000</v>
      </c>
      <c r="E137" s="117">
        <v>321874</v>
      </c>
      <c r="F137" s="132">
        <f>(E137/D137)*100</f>
        <v>34.06074074074074</v>
      </c>
      <c r="G137" s="117">
        <v>696877</v>
      </c>
      <c r="H137" s="116">
        <v>700000</v>
      </c>
      <c r="I137" s="18">
        <f>(H137/G137)*100</f>
        <v>100.4481422116098</v>
      </c>
    </row>
    <row r="138" spans="1:10" ht="15">
      <c r="A138" s="233"/>
      <c r="B138" s="156"/>
      <c r="C138" s="234"/>
      <c r="D138" s="235"/>
      <c r="E138" s="89"/>
      <c r="F138" s="90"/>
      <c r="G138" s="89"/>
      <c r="H138" s="87"/>
      <c r="I138" s="20"/>
      <c r="J138" s="3"/>
    </row>
    <row r="139" spans="1:10" ht="15">
      <c r="A139" s="233"/>
      <c r="B139" s="156"/>
      <c r="C139" s="234"/>
      <c r="D139" s="235"/>
      <c r="E139" s="89"/>
      <c r="F139" s="90"/>
      <c r="G139" s="89"/>
      <c r="H139" s="87"/>
      <c r="I139" s="20"/>
      <c r="J139" s="3"/>
    </row>
    <row r="140" spans="1:10" ht="15">
      <c r="A140" s="236"/>
      <c r="B140" s="220"/>
      <c r="C140" s="237"/>
      <c r="D140" s="237"/>
      <c r="E140" s="238"/>
      <c r="F140" s="239"/>
      <c r="G140" s="238"/>
      <c r="H140" s="240"/>
      <c r="I140" s="38"/>
      <c r="J140" s="3"/>
    </row>
    <row r="141" spans="1:9" ht="17.25" customHeight="1" thickBot="1">
      <c r="A141" s="163" t="s">
        <v>28</v>
      </c>
      <c r="B141" s="241" t="s">
        <v>29</v>
      </c>
      <c r="C141" s="125">
        <f>SUM(C143:C145)</f>
        <v>32568600</v>
      </c>
      <c r="D141" s="125">
        <f>SUM(D142,D144)</f>
        <v>387600</v>
      </c>
      <c r="E141" s="126">
        <f>SUM(E142,E144)</f>
        <v>438117.99</v>
      </c>
      <c r="F141" s="212">
        <f>(E141/D141)*100</f>
        <v>113.03353715170279</v>
      </c>
      <c r="G141" s="126">
        <f>SUM(G142,G144)</f>
        <v>590718</v>
      </c>
      <c r="H141" s="125">
        <f>SUM(H142,H144)</f>
        <v>137600</v>
      </c>
      <c r="I141" s="46">
        <f>(H141/G141)*100</f>
        <v>23.29368666605724</v>
      </c>
    </row>
    <row r="142" spans="1:9" ht="35.25" customHeight="1">
      <c r="A142" s="73"/>
      <c r="B142" s="73" t="s">
        <v>132</v>
      </c>
      <c r="C142" s="105"/>
      <c r="D142" s="105">
        <f>SUM(D143)</f>
        <v>10000</v>
      </c>
      <c r="E142" s="106">
        <f>SUM(E143:E143)</f>
        <v>188117.99</v>
      </c>
      <c r="F142" s="215">
        <f>(E142/D142)*100</f>
        <v>1881.1799</v>
      </c>
      <c r="G142" s="106">
        <f>SUM(G143:G143)</f>
        <v>213118</v>
      </c>
      <c r="H142" s="105">
        <f>SUM(H143)</f>
        <v>10000</v>
      </c>
      <c r="I142" s="37">
        <f>(H142/G142)*100</f>
        <v>4.692236225940559</v>
      </c>
    </row>
    <row r="143" spans="1:9" s="5" customFormat="1" ht="18" customHeight="1">
      <c r="A143" s="77" t="s">
        <v>55</v>
      </c>
      <c r="B143" s="92" t="s">
        <v>103</v>
      </c>
      <c r="C143" s="150">
        <v>4000</v>
      </c>
      <c r="D143" s="150">
        <v>10000</v>
      </c>
      <c r="E143" s="148">
        <v>188117.99</v>
      </c>
      <c r="F143" s="120">
        <f>(E143/D143)*100</f>
        <v>1881.1799</v>
      </c>
      <c r="G143" s="148">
        <v>213118</v>
      </c>
      <c r="H143" s="150">
        <v>10000</v>
      </c>
      <c r="I143" s="9">
        <f>(H143/G143)*100</f>
        <v>4.692236225940559</v>
      </c>
    </row>
    <row r="144" spans="1:9" s="5" customFormat="1" ht="36" customHeight="1">
      <c r="A144" s="112"/>
      <c r="B144" s="112" t="s">
        <v>133</v>
      </c>
      <c r="C144" s="150"/>
      <c r="D144" s="194">
        <f>SUM(D145)</f>
        <v>377600</v>
      </c>
      <c r="E144" s="192">
        <f>SUM(E145)</f>
        <v>250000</v>
      </c>
      <c r="F144" s="215">
        <f>(E144/D144)*100</f>
        <v>66.20762711864407</v>
      </c>
      <c r="G144" s="192">
        <f>SUM(G145)</f>
        <v>377600</v>
      </c>
      <c r="H144" s="194">
        <f>SUM(H145)</f>
        <v>127600</v>
      </c>
      <c r="I144" s="19">
        <f>(H144/G144)*100</f>
        <v>33.79237288135593</v>
      </c>
    </row>
    <row r="145" spans="1:11" ht="63" customHeight="1">
      <c r="A145" s="83" t="s">
        <v>124</v>
      </c>
      <c r="B145" s="242" t="s">
        <v>125</v>
      </c>
      <c r="C145" s="217">
        <v>32564600</v>
      </c>
      <c r="D145" s="217">
        <v>377600</v>
      </c>
      <c r="E145" s="218">
        <v>250000</v>
      </c>
      <c r="F145" s="120">
        <f>(E145/D145)*100</f>
        <v>66.20762711864407</v>
      </c>
      <c r="G145" s="218">
        <v>377600</v>
      </c>
      <c r="H145" s="217">
        <v>127600</v>
      </c>
      <c r="I145" s="9">
        <f>(H145/G145)*100</f>
        <v>33.79237288135593</v>
      </c>
      <c r="K145" s="27"/>
    </row>
    <row r="146" spans="1:11" ht="15">
      <c r="A146" s="85"/>
      <c r="B146" s="243"/>
      <c r="C146" s="234"/>
      <c r="D146" s="234"/>
      <c r="E146" s="244"/>
      <c r="F146" s="90"/>
      <c r="G146" s="244"/>
      <c r="H146" s="234"/>
      <c r="I146" s="20"/>
      <c r="J146" s="3"/>
      <c r="K146" s="27"/>
    </row>
    <row r="147" spans="1:10" ht="15">
      <c r="A147" s="91"/>
      <c r="B147" s="160"/>
      <c r="C147" s="121"/>
      <c r="D147" s="121"/>
      <c r="E147" s="122"/>
      <c r="F147" s="162"/>
      <c r="G147" s="122"/>
      <c r="H147" s="121"/>
      <c r="I147" s="21"/>
      <c r="J147" s="3"/>
    </row>
    <row r="148" spans="1:9" ht="22.5" customHeight="1" thickBot="1">
      <c r="A148" s="163" t="s">
        <v>111</v>
      </c>
      <c r="B148" s="241" t="s">
        <v>112</v>
      </c>
      <c r="C148" s="125">
        <f>SUM(C150:C150)</f>
        <v>0</v>
      </c>
      <c r="D148" s="125">
        <f>SUM(D149)</f>
        <v>945300</v>
      </c>
      <c r="E148" s="126">
        <f>SUM(E149)</f>
        <v>628432.67</v>
      </c>
      <c r="F148" s="212">
        <f>(E148/D148)*100</f>
        <v>66.47970697133185</v>
      </c>
      <c r="G148" s="126">
        <f>SUM(G149)</f>
        <v>945300</v>
      </c>
      <c r="H148" s="125">
        <f>SUM(H149)</f>
        <v>945300</v>
      </c>
      <c r="I148" s="46">
        <f>(H148/G148)*100</f>
        <v>100</v>
      </c>
    </row>
    <row r="149" spans="1:9" ht="36" customHeight="1">
      <c r="A149" s="73"/>
      <c r="B149" s="73" t="s">
        <v>132</v>
      </c>
      <c r="C149" s="105"/>
      <c r="D149" s="105">
        <f>SUM(D150:D150)</f>
        <v>945300</v>
      </c>
      <c r="E149" s="106">
        <f>SUM(E150:E150)</f>
        <v>628432.67</v>
      </c>
      <c r="F149" s="215">
        <f>(E149/D149)*100</f>
        <v>66.47970697133185</v>
      </c>
      <c r="G149" s="106">
        <f>SUM(G150:G150)</f>
        <v>945300</v>
      </c>
      <c r="H149" s="105">
        <f>SUM(H150:H150)</f>
        <v>945300</v>
      </c>
      <c r="I149" s="37">
        <f>(H149/G149)*100</f>
        <v>100</v>
      </c>
    </row>
    <row r="150" spans="1:9" ht="20.25" customHeight="1">
      <c r="A150" s="77" t="s">
        <v>51</v>
      </c>
      <c r="B150" s="245" t="s">
        <v>94</v>
      </c>
      <c r="C150" s="150">
        <v>0</v>
      </c>
      <c r="D150" s="150">
        <v>945300</v>
      </c>
      <c r="E150" s="148">
        <v>628432.67</v>
      </c>
      <c r="F150" s="120">
        <f>(E150/D150)*100</f>
        <v>66.47970697133185</v>
      </c>
      <c r="G150" s="148">
        <v>945300</v>
      </c>
      <c r="H150" s="150">
        <v>945300</v>
      </c>
      <c r="I150" s="9">
        <f>(H150/G150)*100</f>
        <v>100</v>
      </c>
    </row>
    <row r="151" spans="1:9" ht="15">
      <c r="A151" s="196"/>
      <c r="B151" s="160"/>
      <c r="C151" s="121"/>
      <c r="D151" s="121"/>
      <c r="E151" s="122"/>
      <c r="F151" s="162"/>
      <c r="G151" s="122"/>
      <c r="H151" s="121"/>
      <c r="I151" s="21"/>
    </row>
    <row r="152" spans="1:9" ht="15">
      <c r="A152" s="246"/>
      <c r="B152" s="186"/>
      <c r="C152" s="186"/>
      <c r="D152" s="186"/>
      <c r="E152" s="247"/>
      <c r="F152" s="248"/>
      <c r="G152" s="186"/>
      <c r="H152" s="249"/>
      <c r="I152" s="7"/>
    </row>
    <row r="153" spans="1:9" ht="15.75">
      <c r="A153" s="250"/>
      <c r="B153" s="251" t="s">
        <v>136</v>
      </c>
      <c r="C153" s="252" t="e">
        <f>SUM(#REF!,C9,C20,C33,C45,C53,C58,C65,C103,C113,C123,C128,C134,#REF!,C141,#REF!,C148)</f>
        <v>#REF!</v>
      </c>
      <c r="D153" s="252" t="e">
        <f>SUM(#REF!,D9,D20,D33,D45,D53,D58,D65,D103,D113,D123,D128,D134,#REF!,D141,D148)</f>
        <v>#REF!</v>
      </c>
      <c r="E153" s="253" t="e">
        <f>SUM(#REF!,E9,E20,E33,E45,E53,E58,E65,E103,E113,E123,E128,E134,#REF!,E141,E148)</f>
        <v>#REF!</v>
      </c>
      <c r="F153" s="254" t="e">
        <f>(E153/D153)*100</f>
        <v>#REF!</v>
      </c>
      <c r="G153" s="253" t="e">
        <f>SUM(#REF!,G9,G20,G33,G45,G53,G58,G65,G103,G113,G123,G128,G134,#REF!,G141,G148)</f>
        <v>#REF!</v>
      </c>
      <c r="H153" s="252">
        <f>SUM(H9,H20,H33,H45,H53,H58,H65,H103,H113,H123,H128,H134,H141,H148)</f>
        <v>74160759</v>
      </c>
      <c r="I153" s="22" t="e">
        <f>(H153/G153)*100</f>
        <v>#REF!</v>
      </c>
    </row>
    <row r="154" spans="1:9" ht="15.75">
      <c r="A154" s="250"/>
      <c r="B154" s="63" t="s">
        <v>130</v>
      </c>
      <c r="C154" s="252"/>
      <c r="D154" s="72">
        <v>0</v>
      </c>
      <c r="E154" s="71">
        <v>0</v>
      </c>
      <c r="F154" s="64">
        <v>0</v>
      </c>
      <c r="G154" s="71">
        <v>0</v>
      </c>
      <c r="H154" s="72">
        <v>68313896</v>
      </c>
      <c r="I154" s="39">
        <v>0</v>
      </c>
    </row>
    <row r="155" spans="1:9" ht="15">
      <c r="A155" s="255"/>
      <c r="B155" s="146" t="s">
        <v>131</v>
      </c>
      <c r="C155" s="146"/>
      <c r="D155" s="146">
        <v>0</v>
      </c>
      <c r="E155" s="256">
        <v>0</v>
      </c>
      <c r="F155" s="257">
        <v>0</v>
      </c>
      <c r="G155" s="146">
        <v>0</v>
      </c>
      <c r="H155" s="258">
        <v>5846863</v>
      </c>
      <c r="I155" s="23">
        <v>0</v>
      </c>
    </row>
    <row r="158" ht="12.75">
      <c r="B158" s="2" t="s">
        <v>32</v>
      </c>
    </row>
  </sheetData>
  <mergeCells count="10">
    <mergeCell ref="G103:G104"/>
    <mergeCell ref="H103:H104"/>
    <mergeCell ref="I103:I104"/>
    <mergeCell ref="F103:F104"/>
    <mergeCell ref="E103:E104"/>
    <mergeCell ref="B38:B40"/>
    <mergeCell ref="A103:A104"/>
    <mergeCell ref="B103:B104"/>
    <mergeCell ref="C103:C104"/>
    <mergeCell ref="D103:D104"/>
  </mergeCells>
  <printOptions/>
  <pageMargins left="0.984251968503937" right="0.5905511811023623" top="0.984251968503937" bottom="0.984251968503937" header="0.5118110236220472" footer="0.5118110236220472"/>
  <pageSetup fitToHeight="4" horizontalDpi="600" verticalDpi="600" orientation="portrait" paperSize="9" scale="56" r:id="rId1"/>
  <rowBreaks count="3" manualBreakCount="3">
    <brk id="51" max="255" man="1"/>
    <brk id="111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2008-01-04T08:49:28Z</cp:lastPrinted>
  <dcterms:created xsi:type="dcterms:W3CDTF">2000-09-18T08:51:07Z</dcterms:created>
  <dcterms:modified xsi:type="dcterms:W3CDTF">2008-01-04T08:51:56Z</dcterms:modified>
  <cp:category/>
  <cp:version/>
  <cp:contentType/>
  <cp:contentStatus/>
</cp:coreProperties>
</file>