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<sst xmlns="http://schemas.openxmlformats.org/spreadsheetml/2006/main" count="147" uniqueCount="77">
  <si>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</si>
  <si>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</si>
  <si>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</si>
  <si>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</si>
  <si>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</si>
  <si>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</si>
  <si>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</si>
  <si>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</si>
  <si>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</si>
  <si>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Realizacja Programu Rewitalizacji Terenów Zieleni Miejskiej</t>
  </si>
  <si>
    <t>WYDATKI MAJĄTKOWE</t>
  </si>
  <si>
    <t>Razem</t>
  </si>
  <si>
    <t>R a z e m   w y d a t k i</t>
  </si>
  <si>
    <t>Termomodernizacja budynków mieszkalnych</t>
  </si>
  <si>
    <t>Budowa kwatery nr II składowiska gminnego Gać</t>
  </si>
  <si>
    <t>zadania</t>
  </si>
  <si>
    <t>Całkowity koszt</t>
  </si>
  <si>
    <t>Budowa Gminnego Punktu Zbierania Odpadów Niebezpiecznych</t>
  </si>
  <si>
    <t>Komputeryzacja Zarządu Nieruchomości Miejskich</t>
  </si>
  <si>
    <t xml:space="preserve">Termomodernizacja budynków Gimnazjów Nr 1,3 oraz Zespołu Szkół Nr 1 z OS </t>
  </si>
  <si>
    <t>Rewitalizacja Parku Centralnego w Brzegu</t>
  </si>
  <si>
    <t>Rewitalizacja Parku Wolności w Brzegu</t>
  </si>
  <si>
    <t xml:space="preserve">Razem </t>
  </si>
  <si>
    <t>Plan na 2008 r.</t>
  </si>
  <si>
    <t>Plan wydatków inwestycyjnych na 2008 rok</t>
  </si>
  <si>
    <t xml:space="preserve">Remont i modernizacja budynków przy ul. 6-go Lutego 4 w Brzegu  z przeznaczeniem na lokale socjalne </t>
  </si>
  <si>
    <t xml:space="preserve">Budowa boiska sportowego przy  PSP Nr 1 w Brzegu </t>
  </si>
  <si>
    <t xml:space="preserve">Remont dachu budynku PSP Nr 3 w Brzegu </t>
  </si>
  <si>
    <t xml:space="preserve">Remont wewnetrznej instalacji elektrycznej w budynku PG Nr 3 w Brzegu </t>
  </si>
  <si>
    <t xml:space="preserve">Termomodernizacja budynku Żłobka Miejskiego w Brzegu </t>
  </si>
  <si>
    <t xml:space="preserve">Modernizacja miejskiego oświetlenia ulicznego w Brzegu </t>
  </si>
  <si>
    <t xml:space="preserve">Uzbrojenie terenów pod budownictwo mieszkaniowe w Brzegu </t>
  </si>
  <si>
    <t xml:space="preserve">Odbudowa pergoli przy Zamku Piastów Śląskich w Brzegu </t>
  </si>
  <si>
    <t xml:space="preserve">Budowa hali sportowej  przy PSP Nr 5 w Brzegu </t>
  </si>
  <si>
    <t xml:space="preserve">Zakup urządzenia nagłaśniającego do budynku Ratusza Miejskiego w Brzegu </t>
  </si>
  <si>
    <t xml:space="preserve">Zakup sprzętu komputerowego dla MOPS w Brzegu </t>
  </si>
  <si>
    <t>Rewitalizacja przestrzeni miejskiej centrum miasta Brzeg( I etap - Przebudowa nawierzchni Placu Polonii Amerykańskiej, Placu Niepodległości i rejonu Placu Kościelnego w Brzegu - Przebudowa nawierzchni Placu Niepodległości i rejonu Placu Kościelnego; II etap - Przebudowa nawierzchni Placu Polonii Amerykańskiej; III etap - Przebudowa skwerów przy ul.Zakonnic i przebudowa ul. Dzierżonia w Brzegu</t>
  </si>
  <si>
    <t>Zakup i montaż wiat przystankowych</t>
  </si>
  <si>
    <t xml:space="preserve">Budowa ulic "Osiedla Południowego" - ulic Kani, Dłuskiego, Tetmajera, Orzeszkowej w Brzegu -etap I </t>
  </si>
  <si>
    <t>Termomodernizacja budynków szkół podstawowych -  Nr 1,3,5, ZS nr 2 z OI</t>
  </si>
  <si>
    <t>Budowa drogi dojazdowej do kompleksu przemysłowo - usługowego przy ul. Starobrzeskiej w Brzegu - etap II</t>
  </si>
  <si>
    <t>5.</t>
  </si>
  <si>
    <t>6.</t>
  </si>
  <si>
    <t>7.</t>
  </si>
  <si>
    <t>Budowa łącznika ulic Łokietka - Trzech Kotwic w Brzegu - etap II</t>
  </si>
  <si>
    <t xml:space="preserve">Przebudowa nawierzchni jezdni i chodników ul. Broniewskiego wraz z oświetleniem w Brzegu  </t>
  </si>
  <si>
    <t>Komputeryzacja Urzędu Miasta</t>
  </si>
  <si>
    <t>Budowa systemu monitoringu miejskiego w Brzegu - etap II</t>
  </si>
  <si>
    <t>Termomodernizacja budynków przedszkoli Nr 1,2,3,5,6,7,10,11</t>
  </si>
  <si>
    <t>Wdrożenie "Zintegrowanego systemu zarządzania oświatą"</t>
  </si>
  <si>
    <t>Stworzenie mieszkania schronienia dla ofiar przemocy w rodzinie</t>
  </si>
  <si>
    <t>Modernizacja hali sportowej przy ul. Oławskiej 2 w Brzegu - I etap Wymiana nawierzchni hali sportowej</t>
  </si>
  <si>
    <t>Regionalne Centrum Sportowo-Rekreacyjne w Brzegu</t>
  </si>
  <si>
    <t>Przebudowa ośrodka wypoczynku i rekreacj wraz z infrastrukturą przy ul. Korfantego 34 w Brzegu</t>
  </si>
  <si>
    <t>Budowa  wielofunkcyjnego boiska sportowego, ogólnodostępnego o nawierzchni z trawy syntetycznej przy ZS Nr 2 z OI w Brzegu</t>
  </si>
  <si>
    <t>Realizacja projektu "Oczyszczanie ścieków w Brzegu" - dotacja z Gminy Lubsza</t>
  </si>
  <si>
    <t xml:space="preserve">Budowa chodnika ul.Sportowej i Kusocińskiego wraz z oświetleniem i przebudową ogrodzenia Stadionu Miejskiego w Brzegu </t>
  </si>
  <si>
    <t>Wykonanie placu zabaw na Osiedlu Sikorskiego na ulicy Pierwszej Brygady</t>
  </si>
  <si>
    <t>Wykonanie instalacji alarmowej Domu Przedpoogrzebowego i pomieszczeń gospodarczych</t>
  </si>
  <si>
    <t>Rezerwa celowa na modernizację bazy obozowej w Jarosławcu</t>
  </si>
  <si>
    <t xml:space="preserve">Remont instalacji elektrycznej, sygnalizacji pożaru i sygnalizacji włamania w budynku PP Nr 7 w Brzegu </t>
  </si>
  <si>
    <t>Wykonanie III bramy w nowej części cmentarza wraz z parkingiem przy ulicy Starobrzeskiej w Brzegu</t>
  </si>
  <si>
    <t xml:space="preserve">Remont sanitariatów z dostosowaniem dla osób niepełnosprawnych w ZS Nr 2 z OI w Brzegu </t>
  </si>
  <si>
    <t xml:space="preserve">Remont ogrodzenia wokół ogrodu budynku PP Nr 2 w Brzegu </t>
  </si>
  <si>
    <t xml:space="preserve">Remont instalacji elektrycznej w budynku PP Nr 11 w Brzegu </t>
  </si>
  <si>
    <t xml:space="preserve">Remont instalacji wodno-kanalizacyjnej w budynku PP Nr 11 w Brzegu </t>
  </si>
  <si>
    <t>Budowa ogrodzenia przy PP Nr 1 w Brzegu</t>
  </si>
  <si>
    <t>Budowa bieżni lekkoatletycznej i skoczni w dal w ZS nr 2 z OI w Brzegu</t>
  </si>
  <si>
    <t xml:space="preserve">Remont sanitariatów w budynku B ZS Nr 1 z OS w Brzegu </t>
  </si>
  <si>
    <t>Remont dachu wraz z ociepleniem w budynku PP nr 2 w Brzegu</t>
  </si>
  <si>
    <t>8.</t>
  </si>
  <si>
    <t>Zakup oraz montaż, uruchomienie i programowanie centrali telefonicznej w PSP nr 3 w Brzegu</t>
  </si>
  <si>
    <t>Przebudowa dróg gminnych w obrębie osiedla mieszkaniowego Westerplatte w Brzegu (ul. Boh. Westerplatte, Skłodowskiej, Sucharskiego, Gen. Grota-Roweckiego, Gaj, Ptasia) - etap I Przebudowa ul. Marii Curie Skłodowskiej</t>
  </si>
  <si>
    <t>Zakup zmywarki do naczyń z funkcją wyparzania dla PP nr 10</t>
  </si>
  <si>
    <t xml:space="preserve">Remont instalacji elektrycznych i wykonanie monitoringu zewnętrznego w bud. Urzędu Miasta ul. Robotnicza 12 w Brzegu </t>
  </si>
  <si>
    <t>Odwodnienie cmentarza przy ul. Starobrzeskiej - etap I"</t>
  </si>
  <si>
    <t>Budowa ciągu pieszo - rowerowego pomiędzy ulicami Poprzeczna i Morcinka w Brzegu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</si>
</sst>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59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37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3" fillId="0" borderId="14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2" xfId="0" applyNumberFormat="1" applyBorder="1" applyAlignment="1">
      <alignment/>
    </xf>
    <xf numFmtId="37" fontId="0" fillId="0" borderId="12" xfId="0" applyNumberFormat="1" applyFont="1" applyBorder="1" applyAlignment="1">
      <alignment/>
    </xf>
    <xf numFmtId="37" fontId="3" fillId="0" borderId="11" xfId="0" applyNumberFormat="1" applyFont="1" applyBorder="1" applyAlignment="1">
      <alignment/>
    </xf>
    <xf numFmtId="37" fontId="3" fillId="0" borderId="10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7" fontId="3" fillId="0" borderId="13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37" fontId="3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37" fontId="0" fillId="0" borderId="18" xfId="0" applyNumberFormat="1" applyBorder="1" applyAlignment="1">
      <alignment/>
    </xf>
    <xf numFmtId="0" fontId="1" fillId="0" borderId="19" xfId="0" applyFont="1" applyBorder="1" applyAlignment="1">
      <alignment/>
    </xf>
    <xf numFmtId="37" fontId="1" fillId="0" borderId="20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1" fillId="0" borderId="26" xfId="0" applyFont="1" applyBorder="1" applyAlignment="1">
      <alignment/>
    </xf>
    <xf numFmtId="37" fontId="1" fillId="0" borderId="1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14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37" fontId="1" fillId="0" borderId="22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0" fontId="1" fillId="0" borderId="17" xfId="0" applyFont="1" applyBorder="1" applyAlignment="1">
      <alignment/>
    </xf>
    <xf numFmtId="37" fontId="0" fillId="0" borderId="23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37" fontId="0" fillId="0" borderId="30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0" fontId="1" fillId="0" borderId="13" xfId="0" applyFont="1" applyBorder="1" applyAlignment="1">
      <alignment/>
    </xf>
    <xf numFmtId="37" fontId="0" fillId="0" borderId="31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32" xfId="0" applyFont="1" applyBorder="1" applyAlignment="1">
      <alignment/>
    </xf>
    <xf numFmtId="37" fontId="1" fillId="0" borderId="14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6" xfId="0" applyFont="1" applyBorder="1" applyAlignment="1">
      <alignment wrapText="1"/>
    </xf>
    <xf numFmtId="0" fontId="5" fillId="0" borderId="0" xfId="0" applyFont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33" xfId="0" applyFont="1" applyBorder="1" applyAlignment="1">
      <alignment wrapText="1"/>
    </xf>
    <xf numFmtId="37" fontId="4" fillId="0" borderId="10" xfId="0" applyNumberFormat="1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26" xfId="0" applyFont="1" applyBorder="1" applyAlignment="1">
      <alignment/>
    </xf>
    <xf numFmtId="37" fontId="6" fillId="0" borderId="10" xfId="0" applyNumberFormat="1" applyFont="1" applyBorder="1" applyAlignment="1">
      <alignment/>
    </xf>
    <xf numFmtId="37" fontId="6" fillId="0" borderId="13" xfId="0" applyNumberFormat="1" applyFont="1" applyBorder="1" applyAlignment="1">
      <alignment/>
    </xf>
    <xf numFmtId="37" fontId="7" fillId="0" borderId="35" xfId="0" applyNumberFormat="1" applyFont="1" applyBorder="1" applyAlignment="1">
      <alignment/>
    </xf>
    <xf numFmtId="37" fontId="8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/>
    </xf>
    <xf numFmtId="37" fontId="7" fillId="0" borderId="13" xfId="0" applyNumberFormat="1" applyFont="1" applyBorder="1" applyAlignment="1">
      <alignment/>
    </xf>
    <xf numFmtId="37" fontId="7" fillId="0" borderId="29" xfId="0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37" fontId="8" fillId="0" borderId="14" xfId="0" applyNumberFormat="1" applyFont="1" applyBorder="1" applyAlignment="1">
      <alignment/>
    </xf>
    <xf numFmtId="37" fontId="7" fillId="0" borderId="14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7" xfId="0" applyFont="1" applyBorder="1" applyAlignment="1">
      <alignment/>
    </xf>
    <xf numFmtId="37" fontId="3" fillId="0" borderId="20" xfId="0" applyNumberFormat="1" applyFont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24" xfId="0" applyFont="1" applyBorder="1" applyAlignment="1">
      <alignment/>
    </xf>
    <xf numFmtId="37" fontId="1" fillId="0" borderId="10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4" fillId="0" borderId="15" xfId="0" applyNumberFormat="1" applyFont="1" applyBorder="1" applyAlignment="1">
      <alignment wrapText="1"/>
    </xf>
    <xf numFmtId="37" fontId="9" fillId="0" borderId="10" xfId="0" applyNumberFormat="1" applyFont="1" applyBorder="1" applyAlignment="1">
      <alignment/>
    </xf>
    <xf numFmtId="37" fontId="9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1" fillId="0" borderId="35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0" fillId="0" borderId="36" xfId="0" applyFont="1" applyBorder="1" applyAlignment="1">
      <alignment wrapText="1"/>
    </xf>
    <xf numFmtId="37" fontId="3" fillId="0" borderId="16" xfId="0" applyNumberFormat="1" applyFont="1" applyBorder="1" applyAlignment="1">
      <alignment/>
    </xf>
    <xf numFmtId="37" fontId="0" fillId="0" borderId="32" xfId="0" applyNumberFormat="1" applyFont="1" applyBorder="1" applyAlignment="1">
      <alignment/>
    </xf>
    <xf numFmtId="0" fontId="0" fillId="0" borderId="31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36" xfId="0" applyBorder="1" applyAlignment="1">
      <alignment wrapText="1"/>
    </xf>
    <xf numFmtId="37" fontId="0" fillId="0" borderId="16" xfId="0" applyNumberFormat="1" applyBorder="1" applyAlignment="1">
      <alignment/>
    </xf>
    <xf numFmtId="0" fontId="3" fillId="0" borderId="31" xfId="0" applyFont="1" applyBorder="1" applyAlignment="1">
      <alignment horizontal="right"/>
    </xf>
    <xf numFmtId="37" fontId="1" fillId="0" borderId="29" xfId="0" applyNumberFormat="1" applyFont="1" applyBorder="1" applyAlignment="1">
      <alignment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37" fontId="3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39" xfId="0" applyFont="1" applyBorder="1" applyAlignment="1">
      <alignment/>
    </xf>
    <xf numFmtId="37" fontId="1" fillId="0" borderId="31" xfId="0" applyNumberFormat="1" applyFont="1" applyBorder="1" applyAlignment="1">
      <alignment/>
    </xf>
    <xf numFmtId="37" fontId="1" fillId="0" borderId="27" xfId="0" applyNumberFormat="1" applyFont="1" applyBorder="1" applyAlignment="1">
      <alignment/>
    </xf>
    <xf numFmtId="37" fontId="1" fillId="0" borderId="39" xfId="0" applyNumberFormat="1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33" xfId="0" applyFont="1" applyBorder="1" applyAlignment="1">
      <alignment horizontal="right"/>
    </xf>
    <xf numFmtId="0" fontId="0" fillId="0" borderId="33" xfId="0" applyFont="1" applyBorder="1" applyAlignment="1">
      <alignment horizontal="center"/>
    </xf>
    <xf numFmtId="37" fontId="6" fillId="0" borderId="33" xfId="0" applyNumberFormat="1" applyFont="1" applyBorder="1" applyAlignment="1">
      <alignment/>
    </xf>
    <xf numFmtId="37" fontId="3" fillId="0" borderId="33" xfId="0" applyNumberFormat="1" applyFont="1" applyBorder="1" applyAlignment="1">
      <alignment/>
    </xf>
    <xf numFmtId="37" fontId="0" fillId="0" borderId="35" xfId="0" applyNumberFormat="1" applyFont="1" applyBorder="1" applyAlignment="1">
      <alignment/>
    </xf>
    <xf numFmtId="0" fontId="10" fillId="0" borderId="12" xfId="0" applyFont="1" applyBorder="1" applyAlignment="1">
      <alignment horizontal="right"/>
    </xf>
    <xf numFmtId="37" fontId="0" fillId="0" borderId="16" xfId="0" applyNumberFormat="1" applyFont="1" applyBorder="1" applyAlignment="1">
      <alignment/>
    </xf>
    <xf numFmtId="0" fontId="2" fillId="0" borderId="4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SheetLayoutView="80" zoomScalePageLayoutView="0" workbookViewId="0" topLeftCell="D1">
      <selection activeCell="I14" sqref="I14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6.7109375" style="0" customWidth="1"/>
    <col min="6" max="6" width="15.7109375" style="0" customWidth="1"/>
    <col min="7" max="7" width="12.28125" style="0" customWidth="1"/>
  </cols>
  <sheetData>
    <row r="1" spans="1:7" ht="18">
      <c r="A1" s="169" t="s">
        <v>10</v>
      </c>
      <c r="B1" s="169"/>
      <c r="C1" s="169"/>
      <c r="D1" s="169"/>
      <c r="E1" s="85"/>
      <c r="F1" s="98"/>
      <c r="G1" s="85"/>
    </row>
    <row r="2" spans="6:7" ht="15.75">
      <c r="F2" s="168"/>
      <c r="G2" s="168"/>
    </row>
    <row r="3" spans="1:7" ht="15.75">
      <c r="A3" s="170" t="s">
        <v>24</v>
      </c>
      <c r="B3" s="171"/>
      <c r="C3" s="171"/>
      <c r="D3" s="171"/>
      <c r="E3" s="171"/>
      <c r="F3" s="171"/>
      <c r="G3" s="172"/>
    </row>
    <row r="4" spans="1:7" ht="15" customHeight="1">
      <c r="A4" s="173" t="s">
        <v>0</v>
      </c>
      <c r="B4" s="173" t="s">
        <v>1</v>
      </c>
      <c r="C4" s="173" t="s">
        <v>2</v>
      </c>
      <c r="D4" s="175" t="s">
        <v>3</v>
      </c>
      <c r="E4" s="86" t="s">
        <v>16</v>
      </c>
      <c r="F4" s="11"/>
      <c r="G4" s="173" t="s">
        <v>4</v>
      </c>
    </row>
    <row r="5" spans="1:7" ht="17.25" customHeight="1">
      <c r="A5" s="174"/>
      <c r="B5" s="174"/>
      <c r="C5" s="174"/>
      <c r="D5" s="176"/>
      <c r="E5" s="87" t="s">
        <v>15</v>
      </c>
      <c r="F5" s="87" t="s">
        <v>23</v>
      </c>
      <c r="G5" s="174"/>
    </row>
    <row r="6" spans="1:7" ht="15" customHeight="1">
      <c r="A6" s="133"/>
      <c r="B6" s="133"/>
      <c r="C6" s="133"/>
      <c r="D6" s="134"/>
      <c r="E6" s="135"/>
      <c r="F6" s="134"/>
      <c r="G6" s="133"/>
    </row>
    <row r="7" spans="1:7" ht="15" customHeight="1" thickBot="1">
      <c r="A7" s="78" t="s">
        <v>5</v>
      </c>
      <c r="B7" s="75">
        <v>600</v>
      </c>
      <c r="C7" s="75">
        <v>60004</v>
      </c>
      <c r="D7" s="76" t="s">
        <v>37</v>
      </c>
      <c r="E7" s="165">
        <f>100000+700+76000</f>
        <v>176700</v>
      </c>
      <c r="F7" s="24">
        <f>40000+700+76000</f>
        <v>116700</v>
      </c>
      <c r="G7" s="90"/>
    </row>
    <row r="8" spans="1:7" s="8" customFormat="1" ht="15.75" thickBot="1">
      <c r="A8" s="84"/>
      <c r="B8" s="64">
        <v>600</v>
      </c>
      <c r="C8" s="64">
        <v>60004</v>
      </c>
      <c r="D8" s="79" t="s">
        <v>11</v>
      </c>
      <c r="E8" s="77">
        <f>SUM(E7)</f>
        <v>176700</v>
      </c>
      <c r="F8" s="77">
        <f>SUM(F7)</f>
        <v>116700</v>
      </c>
      <c r="G8" s="80"/>
    </row>
    <row r="9" spans="1:7" s="8" customFormat="1" ht="15">
      <c r="A9" s="47"/>
      <c r="B9" s="67"/>
      <c r="C9" s="67"/>
      <c r="D9" s="91"/>
      <c r="E9" s="132"/>
      <c r="F9" s="95"/>
      <c r="G9" s="138"/>
    </row>
    <row r="10" spans="1:7" ht="25.5">
      <c r="A10" s="46" t="s">
        <v>5</v>
      </c>
      <c r="B10" s="62">
        <v>600</v>
      </c>
      <c r="C10" s="62">
        <v>60016</v>
      </c>
      <c r="D10" s="1" t="s">
        <v>38</v>
      </c>
      <c r="E10" s="12">
        <v>1411000</v>
      </c>
      <c r="F10" s="12">
        <v>420000</v>
      </c>
      <c r="G10" s="14"/>
    </row>
    <row r="11" spans="1:7" ht="25.5">
      <c r="A11" s="46" t="s">
        <v>6</v>
      </c>
      <c r="B11" s="62">
        <v>600</v>
      </c>
      <c r="C11" s="62">
        <v>60016</v>
      </c>
      <c r="D11" s="1" t="s">
        <v>56</v>
      </c>
      <c r="E11" s="12">
        <v>1125000</v>
      </c>
      <c r="F11" s="12">
        <f>350000+300000</f>
        <v>650000</v>
      </c>
      <c r="G11" s="14"/>
    </row>
    <row r="12" spans="1:7" ht="63.75">
      <c r="A12" s="46" t="s">
        <v>7</v>
      </c>
      <c r="B12" s="62">
        <v>600</v>
      </c>
      <c r="C12" s="62">
        <v>60016</v>
      </c>
      <c r="D12" s="1" t="s">
        <v>36</v>
      </c>
      <c r="E12" s="12">
        <v>6700000</v>
      </c>
      <c r="F12" s="12">
        <f>2200000-29500</f>
        <v>2170500</v>
      </c>
      <c r="G12" s="14"/>
    </row>
    <row r="13" spans="1:7" ht="25.5">
      <c r="A13" s="46" t="s">
        <v>8</v>
      </c>
      <c r="B13" s="63">
        <v>600</v>
      </c>
      <c r="C13" s="63">
        <v>60016</v>
      </c>
      <c r="D13" s="37" t="s">
        <v>40</v>
      </c>
      <c r="E13" s="12">
        <v>1496000</v>
      </c>
      <c r="F13" s="12">
        <v>350000</v>
      </c>
      <c r="G13" s="38"/>
    </row>
    <row r="14" spans="1:7" ht="38.25">
      <c r="A14" s="46" t="s">
        <v>41</v>
      </c>
      <c r="B14" s="63">
        <v>600</v>
      </c>
      <c r="C14" s="63">
        <v>60016</v>
      </c>
      <c r="D14" s="37" t="s">
        <v>72</v>
      </c>
      <c r="E14" s="89">
        <v>3800000</v>
      </c>
      <c r="F14" s="12">
        <v>650000</v>
      </c>
      <c r="G14" s="38"/>
    </row>
    <row r="15" spans="1:7" ht="12.75">
      <c r="A15" s="46" t="s">
        <v>42</v>
      </c>
      <c r="B15" s="63">
        <v>600</v>
      </c>
      <c r="C15" s="63">
        <v>60016</v>
      </c>
      <c r="D15" s="37" t="s">
        <v>44</v>
      </c>
      <c r="E15" s="89">
        <v>2100000</v>
      </c>
      <c r="F15" s="12">
        <v>500000</v>
      </c>
      <c r="G15" s="38"/>
    </row>
    <row r="16" spans="1:7" ht="12.75">
      <c r="A16" s="46" t="s">
        <v>43</v>
      </c>
      <c r="B16" s="63">
        <v>600</v>
      </c>
      <c r="C16" s="63">
        <v>60016</v>
      </c>
      <c r="D16" s="37" t="s">
        <v>45</v>
      </c>
      <c r="E16" s="89">
        <v>400000</v>
      </c>
      <c r="F16" s="12">
        <v>200000</v>
      </c>
      <c r="G16" s="38"/>
    </row>
    <row r="17" spans="1:7" ht="13.5" thickBot="1">
      <c r="A17" s="78" t="s">
        <v>70</v>
      </c>
      <c r="B17" s="75">
        <v>600</v>
      </c>
      <c r="C17" s="75">
        <v>60016</v>
      </c>
      <c r="D17" s="76" t="s">
        <v>76</v>
      </c>
      <c r="E17" s="165">
        <v>423000</v>
      </c>
      <c r="F17" s="23">
        <v>423000</v>
      </c>
      <c r="G17" s="167"/>
    </row>
    <row r="18" spans="1:7" s="8" customFormat="1" ht="15.75" thickBot="1">
      <c r="A18" s="84"/>
      <c r="B18" s="64">
        <v>600</v>
      </c>
      <c r="C18" s="64">
        <v>60016</v>
      </c>
      <c r="D18" s="79" t="s">
        <v>11</v>
      </c>
      <c r="E18" s="77">
        <f>SUM(E10:E17)</f>
        <v>17455000</v>
      </c>
      <c r="F18" s="77">
        <f>SUM(F10:F17)</f>
        <v>5363500</v>
      </c>
      <c r="G18" s="80"/>
    </row>
    <row r="19" spans="1:7" s="8" customFormat="1" ht="15">
      <c r="A19" s="47"/>
      <c r="B19" s="67"/>
      <c r="C19" s="67"/>
      <c r="D19" s="91"/>
      <c r="E19" s="107"/>
      <c r="F19" s="107"/>
      <c r="G19" s="92"/>
    </row>
    <row r="20" spans="1:7" s="8" customFormat="1" ht="13.5" thickBot="1">
      <c r="A20" s="48" t="s">
        <v>5</v>
      </c>
      <c r="B20" s="66">
        <v>700</v>
      </c>
      <c r="C20" s="66">
        <v>70005</v>
      </c>
      <c r="D20" s="2" t="s">
        <v>18</v>
      </c>
      <c r="E20" s="13">
        <v>80000</v>
      </c>
      <c r="F20" s="12">
        <v>15000</v>
      </c>
      <c r="G20" s="12"/>
    </row>
    <row r="21" spans="1:7" s="8" customFormat="1" ht="15.75" thickBot="1">
      <c r="A21" s="49"/>
      <c r="B21" s="64">
        <v>700</v>
      </c>
      <c r="C21" s="64">
        <v>70005</v>
      </c>
      <c r="D21" s="31" t="s">
        <v>11</v>
      </c>
      <c r="E21" s="26">
        <f>SUM(E20)</f>
        <v>80000</v>
      </c>
      <c r="F21" s="26">
        <f>SUM(F20)</f>
        <v>15000</v>
      </c>
      <c r="G21" s="39"/>
    </row>
    <row r="22" spans="1:7" ht="15">
      <c r="A22" s="81"/>
      <c r="B22" s="82"/>
      <c r="C22" s="82"/>
      <c r="D22" s="83"/>
      <c r="E22" s="109"/>
      <c r="F22" s="108"/>
      <c r="G22" s="18"/>
    </row>
    <row r="23" spans="1:7" ht="25.5">
      <c r="A23" s="48" t="s">
        <v>5</v>
      </c>
      <c r="B23" s="66">
        <v>700</v>
      </c>
      <c r="C23" s="66">
        <v>70095</v>
      </c>
      <c r="D23" s="42" t="s">
        <v>25</v>
      </c>
      <c r="E23" s="12">
        <v>5145000</v>
      </c>
      <c r="F23" s="12">
        <v>3306000</v>
      </c>
      <c r="G23" s="12"/>
    </row>
    <row r="24" spans="1:7" ht="13.5" thickBot="1">
      <c r="A24" s="50" t="s">
        <v>6</v>
      </c>
      <c r="B24" s="68">
        <v>700</v>
      </c>
      <c r="C24" s="68">
        <v>70095</v>
      </c>
      <c r="D24" s="41" t="s">
        <v>13</v>
      </c>
      <c r="E24" s="12">
        <v>500000</v>
      </c>
      <c r="F24" s="19">
        <v>100000</v>
      </c>
      <c r="G24" s="19"/>
    </row>
    <row r="25" spans="1:7" ht="15.75" thickBot="1">
      <c r="A25" s="157"/>
      <c r="B25" s="64">
        <v>700</v>
      </c>
      <c r="C25" s="64">
        <v>70095</v>
      </c>
      <c r="D25" s="31" t="s">
        <v>11</v>
      </c>
      <c r="E25" s="26">
        <f>SUM(E23:E24)</f>
        <v>5645000</v>
      </c>
      <c r="F25" s="26">
        <f>SUM(F23:F24)</f>
        <v>3406000</v>
      </c>
      <c r="G25" s="154"/>
    </row>
    <row r="26" spans="1:7" ht="15.75" thickBot="1">
      <c r="A26" s="158"/>
      <c r="B26" s="67"/>
      <c r="C26" s="67"/>
      <c r="D26" s="43"/>
      <c r="E26" s="44"/>
      <c r="F26" s="44"/>
      <c r="G26" s="155"/>
    </row>
    <row r="27" spans="1:7" ht="14.25">
      <c r="A27" s="166" t="s">
        <v>5</v>
      </c>
      <c r="B27" s="66">
        <v>710</v>
      </c>
      <c r="C27" s="66">
        <v>71035</v>
      </c>
      <c r="D27" s="2" t="s">
        <v>75</v>
      </c>
      <c r="E27" s="12">
        <v>266418</v>
      </c>
      <c r="F27" s="12">
        <v>266418</v>
      </c>
      <c r="G27" s="155"/>
    </row>
    <row r="28" spans="1:7" ht="12.75">
      <c r="A28" s="48" t="s">
        <v>6</v>
      </c>
      <c r="B28" s="66">
        <v>710</v>
      </c>
      <c r="C28" s="66">
        <v>71035</v>
      </c>
      <c r="D28" s="2" t="s">
        <v>58</v>
      </c>
      <c r="E28" s="12">
        <v>10000</v>
      </c>
      <c r="F28" s="12">
        <v>10000</v>
      </c>
      <c r="G28" s="12"/>
    </row>
    <row r="29" spans="1:7" ht="28.5" customHeight="1" thickBot="1">
      <c r="A29" s="141" t="s">
        <v>7</v>
      </c>
      <c r="B29" s="69">
        <v>710</v>
      </c>
      <c r="C29" s="69">
        <v>71035</v>
      </c>
      <c r="D29" s="97" t="s">
        <v>61</v>
      </c>
      <c r="E29" s="17">
        <v>100000</v>
      </c>
      <c r="F29" s="17">
        <v>0</v>
      </c>
      <c r="G29" s="23"/>
    </row>
    <row r="30" spans="1:7" ht="15.75" thickBot="1">
      <c r="A30" s="49"/>
      <c r="B30" s="64">
        <v>710</v>
      </c>
      <c r="C30" s="64">
        <v>71035</v>
      </c>
      <c r="D30" s="79" t="s">
        <v>11</v>
      </c>
      <c r="E30" s="26">
        <f>SUM(E27:E29)</f>
        <v>376418</v>
      </c>
      <c r="F30" s="26">
        <f>SUM(F27:F29)</f>
        <v>276418</v>
      </c>
      <c r="G30" s="154"/>
    </row>
    <row r="31" spans="1:7" ht="12.75" customHeight="1">
      <c r="A31" s="47"/>
      <c r="B31" s="93"/>
      <c r="C31" s="93"/>
      <c r="D31" s="159"/>
      <c r="E31" s="95"/>
      <c r="F31" s="95"/>
      <c r="G31" s="95"/>
    </row>
    <row r="32" spans="1:7" ht="13.5" customHeight="1" thickBot="1">
      <c r="A32" s="141" t="s">
        <v>5</v>
      </c>
      <c r="B32" s="69">
        <v>750</v>
      </c>
      <c r="C32" s="69">
        <v>75022</v>
      </c>
      <c r="D32" s="2" t="s">
        <v>34</v>
      </c>
      <c r="E32" s="17">
        <v>25000</v>
      </c>
      <c r="F32" s="17">
        <v>25000</v>
      </c>
      <c r="G32" s="17"/>
    </row>
    <row r="33" spans="1:7" ht="15.75" thickBot="1">
      <c r="A33" s="156"/>
      <c r="B33" s="64">
        <v>750</v>
      </c>
      <c r="C33" s="64">
        <v>75022</v>
      </c>
      <c r="D33" s="31" t="s">
        <v>11</v>
      </c>
      <c r="E33" s="26">
        <f>SUM(E32)</f>
        <v>25000</v>
      </c>
      <c r="F33" s="26">
        <f>SUM(F32)</f>
        <v>25000</v>
      </c>
      <c r="G33" s="154"/>
    </row>
    <row r="34" spans="1:7" ht="15.75" thickBot="1">
      <c r="A34" s="145"/>
      <c r="B34" s="64"/>
      <c r="C34" s="151"/>
      <c r="D34" s="152"/>
      <c r="E34" s="153"/>
      <c r="F34" s="153"/>
      <c r="G34" s="155"/>
    </row>
    <row r="35" spans="1:7" ht="27" customHeight="1">
      <c r="A35" s="48" t="s">
        <v>5</v>
      </c>
      <c r="B35" s="66">
        <v>750</v>
      </c>
      <c r="C35" s="66">
        <v>75023</v>
      </c>
      <c r="D35" s="37" t="s">
        <v>74</v>
      </c>
      <c r="E35" s="12">
        <v>400000</v>
      </c>
      <c r="F35" s="12">
        <v>400000</v>
      </c>
      <c r="G35" s="14"/>
    </row>
    <row r="36" spans="1:7" ht="13.5" customHeight="1" thickBot="1">
      <c r="A36" s="48" t="s">
        <v>6</v>
      </c>
      <c r="B36" s="66">
        <v>750</v>
      </c>
      <c r="C36" s="66">
        <v>75023</v>
      </c>
      <c r="D36" s="1" t="s">
        <v>46</v>
      </c>
      <c r="E36" s="12">
        <v>837000</v>
      </c>
      <c r="F36" s="12">
        <v>225000</v>
      </c>
      <c r="G36" s="14"/>
    </row>
    <row r="37" spans="1:7" ht="13.5" thickBot="1">
      <c r="A37" s="52"/>
      <c r="B37" s="64">
        <v>750</v>
      </c>
      <c r="C37" s="64">
        <v>75023</v>
      </c>
      <c r="D37" s="31" t="s">
        <v>11</v>
      </c>
      <c r="E37" s="26">
        <f>SUM(E35:E36)</f>
        <v>1237000</v>
      </c>
      <c r="F37" s="26">
        <f>SUM(F35:F36)</f>
        <v>625000</v>
      </c>
      <c r="G37" s="32"/>
    </row>
    <row r="38" spans="1:7" ht="12.75">
      <c r="A38" s="99"/>
      <c r="B38" s="93"/>
      <c r="C38" s="93"/>
      <c r="D38" s="94"/>
      <c r="E38" s="114"/>
      <c r="F38" s="114"/>
      <c r="G38" s="95"/>
    </row>
    <row r="39" spans="1:7" ht="13.5" thickBot="1">
      <c r="A39" s="55" t="s">
        <v>5</v>
      </c>
      <c r="B39" s="72">
        <v>754</v>
      </c>
      <c r="C39" s="72">
        <v>75416</v>
      </c>
      <c r="D39" s="104" t="s">
        <v>47</v>
      </c>
      <c r="E39" s="24">
        <v>548000</v>
      </c>
      <c r="F39" s="24">
        <v>240000</v>
      </c>
      <c r="G39" s="44"/>
    </row>
    <row r="40" spans="1:7" ht="13.5" thickBot="1">
      <c r="A40" s="52"/>
      <c r="B40" s="64">
        <v>754</v>
      </c>
      <c r="C40" s="64">
        <v>75416</v>
      </c>
      <c r="D40" s="31" t="s">
        <v>11</v>
      </c>
      <c r="E40" s="26">
        <f>SUM(E39:E39)</f>
        <v>548000</v>
      </c>
      <c r="F40" s="26">
        <f>SUM(F39:F39)</f>
        <v>240000</v>
      </c>
      <c r="G40" s="32"/>
    </row>
    <row r="41" spans="1:7" ht="12.75">
      <c r="A41" s="99"/>
      <c r="B41" s="93"/>
      <c r="C41" s="93"/>
      <c r="D41" s="94"/>
      <c r="E41" s="95"/>
      <c r="F41" s="146"/>
      <c r="G41" s="95"/>
    </row>
    <row r="42" spans="1:7" ht="13.5" thickBot="1">
      <c r="A42" s="55" t="s">
        <v>5</v>
      </c>
      <c r="B42" s="72">
        <v>758</v>
      </c>
      <c r="C42" s="72">
        <v>75818</v>
      </c>
      <c r="D42" s="104" t="s">
        <v>59</v>
      </c>
      <c r="E42" s="24">
        <v>300000</v>
      </c>
      <c r="F42" s="24">
        <v>300000</v>
      </c>
      <c r="G42" s="44"/>
    </row>
    <row r="43" spans="1:7" ht="13.5" thickBot="1">
      <c r="A43" s="52"/>
      <c r="B43" s="64">
        <v>758</v>
      </c>
      <c r="C43" s="64">
        <v>75818</v>
      </c>
      <c r="D43" s="31" t="s">
        <v>11</v>
      </c>
      <c r="E43" s="26">
        <f>SUM(E42:E42)</f>
        <v>300000</v>
      </c>
      <c r="F43" s="26">
        <f>SUM(F42:F42)</f>
        <v>300000</v>
      </c>
      <c r="G43" s="32"/>
    </row>
    <row r="44" spans="1:7" ht="12.75">
      <c r="A44" s="99"/>
      <c r="B44" s="93"/>
      <c r="C44" s="93"/>
      <c r="D44" s="94"/>
      <c r="E44" s="114"/>
      <c r="F44" s="111"/>
      <c r="G44" s="95"/>
    </row>
    <row r="45" spans="1:7" ht="15">
      <c r="A45" s="48" t="s">
        <v>5</v>
      </c>
      <c r="B45" s="66">
        <v>801</v>
      </c>
      <c r="C45" s="66">
        <v>80101</v>
      </c>
      <c r="D45" s="2" t="s">
        <v>39</v>
      </c>
      <c r="E45" s="12">
        <v>8722000</v>
      </c>
      <c r="F45" s="12">
        <f>722400-722400</f>
        <v>0</v>
      </c>
      <c r="G45" s="21"/>
    </row>
    <row r="46" spans="1:7" ht="15">
      <c r="A46" s="48" t="s">
        <v>6</v>
      </c>
      <c r="B46" s="66">
        <v>801</v>
      </c>
      <c r="C46" s="66">
        <v>80101</v>
      </c>
      <c r="D46" s="2" t="s">
        <v>26</v>
      </c>
      <c r="E46" s="12">
        <v>300000</v>
      </c>
      <c r="F46" s="12">
        <v>300000</v>
      </c>
      <c r="G46" s="21"/>
    </row>
    <row r="47" spans="1:7" ht="15">
      <c r="A47" s="48" t="s">
        <v>7</v>
      </c>
      <c r="B47" s="66">
        <v>801</v>
      </c>
      <c r="C47" s="66">
        <v>80101</v>
      </c>
      <c r="D47" s="5" t="s">
        <v>33</v>
      </c>
      <c r="E47" s="13">
        <v>3200000</v>
      </c>
      <c r="F47" s="12">
        <v>300000</v>
      </c>
      <c r="G47" s="21"/>
    </row>
    <row r="48" spans="1:7" ht="15">
      <c r="A48" s="48" t="s">
        <v>8</v>
      </c>
      <c r="B48" s="66">
        <v>801</v>
      </c>
      <c r="C48" s="66">
        <v>80101</v>
      </c>
      <c r="D48" s="2" t="s">
        <v>27</v>
      </c>
      <c r="E48" s="12">
        <v>500000</v>
      </c>
      <c r="F48" s="12">
        <f>500000-100000</f>
        <v>400000</v>
      </c>
      <c r="G48" s="21"/>
    </row>
    <row r="49" spans="1:7" ht="26.25">
      <c r="A49" s="48" t="s">
        <v>41</v>
      </c>
      <c r="B49" s="66">
        <v>801</v>
      </c>
      <c r="C49" s="66">
        <v>80101</v>
      </c>
      <c r="D49" s="5" t="s">
        <v>54</v>
      </c>
      <c r="E49" s="12">
        <f>680000-80500-80500</f>
        <v>519000</v>
      </c>
      <c r="F49" s="12">
        <f>680000-80500-80500</f>
        <v>519000</v>
      </c>
      <c r="G49" s="21"/>
    </row>
    <row r="50" spans="1:7" ht="15">
      <c r="A50" s="55" t="s">
        <v>42</v>
      </c>
      <c r="B50" s="72">
        <v>801</v>
      </c>
      <c r="C50" s="72">
        <v>80101</v>
      </c>
      <c r="D50" s="147" t="s">
        <v>62</v>
      </c>
      <c r="E50" s="24">
        <v>366000</v>
      </c>
      <c r="F50" s="24">
        <f>106020-40000</f>
        <v>66020</v>
      </c>
      <c r="G50" s="25"/>
    </row>
    <row r="51" spans="1:7" ht="15">
      <c r="A51" s="48" t="s">
        <v>43</v>
      </c>
      <c r="B51" s="66">
        <v>801</v>
      </c>
      <c r="C51" s="66">
        <v>80101</v>
      </c>
      <c r="D51" s="42" t="s">
        <v>67</v>
      </c>
      <c r="E51" s="12">
        <v>80500</v>
      </c>
      <c r="F51" s="12">
        <v>80500</v>
      </c>
      <c r="G51" s="21"/>
    </row>
    <row r="52" spans="1:7" ht="15.75" thickBot="1">
      <c r="A52" s="141" t="s">
        <v>70</v>
      </c>
      <c r="B52" s="69">
        <v>801</v>
      </c>
      <c r="C52" s="69">
        <v>80101</v>
      </c>
      <c r="D52" s="148" t="s">
        <v>71</v>
      </c>
      <c r="E52" s="17">
        <v>8672</v>
      </c>
      <c r="F52" s="17">
        <v>8672</v>
      </c>
      <c r="G52" s="149"/>
    </row>
    <row r="53" spans="1:7" ht="13.5" thickBot="1">
      <c r="A53" s="54"/>
      <c r="B53" s="64">
        <v>801</v>
      </c>
      <c r="C53" s="64">
        <v>80101</v>
      </c>
      <c r="D53" s="31" t="s">
        <v>11</v>
      </c>
      <c r="E53" s="26">
        <f>SUM(E45:E52)</f>
        <v>13696172</v>
      </c>
      <c r="F53" s="26">
        <f>SUM(F45:F52)</f>
        <v>1674192</v>
      </c>
      <c r="G53" s="32"/>
    </row>
    <row r="54" spans="1:7" ht="15">
      <c r="A54" s="50"/>
      <c r="B54" s="68"/>
      <c r="C54" s="68"/>
      <c r="D54" s="6"/>
      <c r="E54" s="109"/>
      <c r="F54" s="109"/>
      <c r="G54" s="16"/>
    </row>
    <row r="55" spans="1:7" ht="15">
      <c r="A55" s="48" t="s">
        <v>5</v>
      </c>
      <c r="B55" s="66">
        <v>801</v>
      </c>
      <c r="C55" s="66">
        <v>80104</v>
      </c>
      <c r="D55" s="2" t="s">
        <v>48</v>
      </c>
      <c r="E55" s="12">
        <v>5434500</v>
      </c>
      <c r="F55" s="12">
        <f>255000-253000</f>
        <v>2000</v>
      </c>
      <c r="G55" s="21"/>
    </row>
    <row r="56" spans="1:7" ht="30" customHeight="1">
      <c r="A56" s="48" t="s">
        <v>6</v>
      </c>
      <c r="B56" s="66">
        <v>801</v>
      </c>
      <c r="C56" s="66">
        <v>80104</v>
      </c>
      <c r="D56" s="42" t="s">
        <v>60</v>
      </c>
      <c r="E56" s="12">
        <f>145000+10000+12500</f>
        <v>167500</v>
      </c>
      <c r="F56" s="12">
        <f>145000+10000+12500</f>
        <v>167500</v>
      </c>
      <c r="G56" s="21"/>
    </row>
    <row r="57" spans="1:7" ht="15">
      <c r="A57" s="48" t="s">
        <v>7</v>
      </c>
      <c r="B57" s="66">
        <v>801</v>
      </c>
      <c r="C57" s="66">
        <v>80104</v>
      </c>
      <c r="D57" s="42" t="s">
        <v>63</v>
      </c>
      <c r="E57" s="12">
        <v>50000</v>
      </c>
      <c r="F57" s="12">
        <f>50000-50000</f>
        <v>0</v>
      </c>
      <c r="G57" s="21"/>
    </row>
    <row r="58" spans="1:7" ht="15">
      <c r="A58" s="48" t="s">
        <v>8</v>
      </c>
      <c r="B58" s="66">
        <v>801</v>
      </c>
      <c r="C58" s="66">
        <v>80104</v>
      </c>
      <c r="D58" s="42" t="s">
        <v>64</v>
      </c>
      <c r="E58" s="12">
        <v>20000</v>
      </c>
      <c r="F58" s="12">
        <v>20000</v>
      </c>
      <c r="G58" s="21"/>
    </row>
    <row r="59" spans="1:7" ht="15">
      <c r="A59" s="48" t="s">
        <v>41</v>
      </c>
      <c r="B59" s="66">
        <v>801</v>
      </c>
      <c r="C59" s="66">
        <v>80104</v>
      </c>
      <c r="D59" s="42" t="s">
        <v>65</v>
      </c>
      <c r="E59" s="12">
        <v>7000</v>
      </c>
      <c r="F59" s="12">
        <v>7000</v>
      </c>
      <c r="G59" s="21"/>
    </row>
    <row r="60" spans="1:7" ht="15">
      <c r="A60" s="48" t="s">
        <v>42</v>
      </c>
      <c r="B60" s="66">
        <v>801</v>
      </c>
      <c r="C60" s="66">
        <v>80104</v>
      </c>
      <c r="D60" s="42" t="s">
        <v>66</v>
      </c>
      <c r="E60" s="12">
        <v>80500</v>
      </c>
      <c r="F60" s="12">
        <v>80500</v>
      </c>
      <c r="G60" s="21"/>
    </row>
    <row r="61" spans="1:7" ht="15">
      <c r="A61" s="55" t="s">
        <v>43</v>
      </c>
      <c r="B61" s="72">
        <v>801</v>
      </c>
      <c r="C61" s="72">
        <v>80104</v>
      </c>
      <c r="D61" s="97" t="s">
        <v>69</v>
      </c>
      <c r="E61" s="24">
        <v>60200</v>
      </c>
      <c r="F61" s="24">
        <v>60200</v>
      </c>
      <c r="G61" s="25"/>
    </row>
    <row r="62" spans="1:7" ht="15.75" thickBot="1">
      <c r="A62" s="150" t="s">
        <v>70</v>
      </c>
      <c r="B62" s="96">
        <v>801</v>
      </c>
      <c r="C62" s="96">
        <v>80104</v>
      </c>
      <c r="D62" s="136" t="s">
        <v>73</v>
      </c>
      <c r="E62" s="23">
        <v>6819</v>
      </c>
      <c r="F62" s="23">
        <v>6819</v>
      </c>
      <c r="G62" s="137"/>
    </row>
    <row r="63" spans="1:7" ht="15.75" thickBot="1">
      <c r="A63" s="49"/>
      <c r="B63" s="64">
        <v>801</v>
      </c>
      <c r="C63" s="64">
        <v>80104</v>
      </c>
      <c r="D63" s="31" t="s">
        <v>11</v>
      </c>
      <c r="E63" s="26">
        <f>SUM(E55:E62)</f>
        <v>5826519</v>
      </c>
      <c r="F63" s="26">
        <f>SUM(F55:F62)</f>
        <v>344019</v>
      </c>
      <c r="G63" s="32"/>
    </row>
    <row r="64" spans="1:7" ht="30.75" customHeight="1" hidden="1">
      <c r="A64" s="50"/>
      <c r="B64" s="68"/>
      <c r="C64" s="68"/>
      <c r="D64" s="6"/>
      <c r="E64" s="109">
        <v>3105000</v>
      </c>
      <c r="F64" s="109"/>
      <c r="G64" s="22"/>
    </row>
    <row r="65" spans="1:7" ht="15">
      <c r="A65" s="55"/>
      <c r="B65" s="72"/>
      <c r="C65" s="72"/>
      <c r="D65" s="7"/>
      <c r="E65" s="105"/>
      <c r="F65" s="106"/>
      <c r="G65" s="25"/>
    </row>
    <row r="66" spans="1:7" ht="15">
      <c r="A66" s="51" t="s">
        <v>5</v>
      </c>
      <c r="B66" s="70">
        <v>801</v>
      </c>
      <c r="C66" s="70">
        <v>80110</v>
      </c>
      <c r="D66" s="5" t="s">
        <v>19</v>
      </c>
      <c r="E66" s="12">
        <v>9804000</v>
      </c>
      <c r="F66" s="13">
        <f>735000-735000</f>
        <v>0</v>
      </c>
      <c r="G66" s="20"/>
    </row>
    <row r="67" spans="1:7" ht="15">
      <c r="A67" s="48" t="s">
        <v>6</v>
      </c>
      <c r="B67" s="66">
        <v>801</v>
      </c>
      <c r="C67" s="66">
        <v>80110</v>
      </c>
      <c r="D67" s="2" t="s">
        <v>68</v>
      </c>
      <c r="E67" s="12">
        <v>80000</v>
      </c>
      <c r="F67" s="12">
        <v>80000</v>
      </c>
      <c r="G67" s="21"/>
    </row>
    <row r="68" spans="1:7" ht="15.75" thickBot="1">
      <c r="A68" s="48" t="s">
        <v>7</v>
      </c>
      <c r="B68" s="96">
        <v>801</v>
      </c>
      <c r="C68" s="96">
        <v>80110</v>
      </c>
      <c r="D68" s="136" t="s">
        <v>28</v>
      </c>
      <c r="E68" s="23">
        <f>200000-12500</f>
        <v>187500</v>
      </c>
      <c r="F68" s="23">
        <f>200000-12500</f>
        <v>187500</v>
      </c>
      <c r="G68" s="137"/>
    </row>
    <row r="69" spans="1:7" ht="13.5" thickBot="1">
      <c r="A69" s="54"/>
      <c r="B69" s="64">
        <v>801</v>
      </c>
      <c r="C69" s="64">
        <v>80110</v>
      </c>
      <c r="D69" s="31" t="s">
        <v>11</v>
      </c>
      <c r="E69" s="26">
        <f>SUM(E66:E68)</f>
        <v>10071500</v>
      </c>
      <c r="F69" s="26">
        <f>SUM(F66:F68)</f>
        <v>267500</v>
      </c>
      <c r="G69" s="32"/>
    </row>
    <row r="70" spans="1:7" ht="15.75" thickBot="1">
      <c r="A70" s="161"/>
      <c r="B70" s="162"/>
      <c r="C70" s="162"/>
      <c r="D70" s="100"/>
      <c r="E70" s="163"/>
      <c r="F70" s="163"/>
      <c r="G70" s="164"/>
    </row>
    <row r="71" spans="1:7" ht="15.75" thickBot="1">
      <c r="A71" s="55" t="s">
        <v>5</v>
      </c>
      <c r="B71" s="69">
        <v>801</v>
      </c>
      <c r="C71" s="69">
        <v>80195</v>
      </c>
      <c r="D71" s="160" t="s">
        <v>49</v>
      </c>
      <c r="E71" s="17">
        <v>650000</v>
      </c>
      <c r="F71" s="17">
        <v>40000</v>
      </c>
      <c r="G71" s="149"/>
    </row>
    <row r="72" spans="1:7" ht="13.5" thickBot="1">
      <c r="A72" s="54"/>
      <c r="B72" s="64">
        <v>801</v>
      </c>
      <c r="C72" s="64">
        <v>80195</v>
      </c>
      <c r="D72" s="31" t="s">
        <v>11</v>
      </c>
      <c r="E72" s="26">
        <f>SUM(E71)</f>
        <v>650000</v>
      </c>
      <c r="F72" s="26">
        <f>SUM(F71)</f>
        <v>40000</v>
      </c>
      <c r="G72" s="32"/>
    </row>
    <row r="73" spans="1:7" ht="15">
      <c r="A73" s="53"/>
      <c r="B73" s="71"/>
      <c r="C73" s="71"/>
      <c r="D73" s="10"/>
      <c r="E73" s="112"/>
      <c r="F73" s="112"/>
      <c r="G73" s="16"/>
    </row>
    <row r="74" spans="1:7" ht="15.75" thickBot="1">
      <c r="A74" s="55" t="s">
        <v>5</v>
      </c>
      <c r="B74" s="72">
        <v>852</v>
      </c>
      <c r="C74" s="72">
        <v>85219</v>
      </c>
      <c r="D74" s="7" t="s">
        <v>35</v>
      </c>
      <c r="E74" s="13">
        <v>77160</v>
      </c>
      <c r="F74" s="24">
        <v>22560</v>
      </c>
      <c r="G74" s="25"/>
    </row>
    <row r="75" spans="1:7" ht="13.5" thickBot="1">
      <c r="A75" s="54"/>
      <c r="B75" s="64">
        <v>852</v>
      </c>
      <c r="C75" s="64">
        <v>85219</v>
      </c>
      <c r="D75" s="31" t="s">
        <v>11</v>
      </c>
      <c r="E75" s="26">
        <f>SUM(E74)</f>
        <v>77160</v>
      </c>
      <c r="F75" s="26">
        <f>SUM(F74)</f>
        <v>22560</v>
      </c>
      <c r="G75" s="32"/>
    </row>
    <row r="76" spans="1:7" ht="15">
      <c r="A76" s="47"/>
      <c r="B76" s="65"/>
      <c r="C76" s="65"/>
      <c r="D76" s="9"/>
      <c r="E76" s="112"/>
      <c r="F76" s="113"/>
      <c r="G76" s="16"/>
    </row>
    <row r="77" spans="1:7" ht="15.75" thickBot="1">
      <c r="A77" s="51" t="s">
        <v>5</v>
      </c>
      <c r="B77" s="70">
        <v>852</v>
      </c>
      <c r="C77" s="70">
        <v>85220</v>
      </c>
      <c r="D77" s="121" t="s">
        <v>50</v>
      </c>
      <c r="E77" s="13">
        <v>150000</v>
      </c>
      <c r="F77" s="13">
        <v>150000</v>
      </c>
      <c r="G77" s="20"/>
    </row>
    <row r="78" spans="1:7" ht="15.75" thickBot="1">
      <c r="A78" s="49"/>
      <c r="B78" s="64">
        <v>852</v>
      </c>
      <c r="C78" s="64">
        <v>85220</v>
      </c>
      <c r="D78" s="122" t="s">
        <v>11</v>
      </c>
      <c r="E78" s="26">
        <f>SUM(E77)</f>
        <v>150000</v>
      </c>
      <c r="F78" s="26">
        <f>SUM(F77)</f>
        <v>150000</v>
      </c>
      <c r="G78" s="123"/>
    </row>
    <row r="79" spans="1:7" ht="15">
      <c r="A79" s="118"/>
      <c r="B79" s="119"/>
      <c r="C79" s="119"/>
      <c r="D79" s="120"/>
      <c r="E79" s="110"/>
      <c r="F79" s="44"/>
      <c r="G79" s="25"/>
    </row>
    <row r="80" spans="1:7" ht="13.5" thickBot="1">
      <c r="A80" s="40" t="s">
        <v>5</v>
      </c>
      <c r="B80" s="45">
        <v>853</v>
      </c>
      <c r="C80" s="45">
        <v>85305</v>
      </c>
      <c r="D80" s="3" t="s">
        <v>29</v>
      </c>
      <c r="E80" s="13">
        <f>493500+16500</f>
        <v>510000</v>
      </c>
      <c r="F80" s="13">
        <f>135000+16500</f>
        <v>151500</v>
      </c>
      <c r="G80" s="15"/>
    </row>
    <row r="81" spans="1:7" ht="13.5" thickBot="1">
      <c r="A81" s="56"/>
      <c r="B81" s="64">
        <v>853</v>
      </c>
      <c r="C81" s="64">
        <v>85305</v>
      </c>
      <c r="D81" s="34" t="s">
        <v>11</v>
      </c>
      <c r="E81" s="26">
        <f>SUM(E80)</f>
        <v>510000</v>
      </c>
      <c r="F81" s="26">
        <f>SUM(F80)</f>
        <v>151500</v>
      </c>
      <c r="G81" s="32"/>
    </row>
    <row r="82" spans="1:7" ht="15">
      <c r="A82" s="47"/>
      <c r="B82" s="65"/>
      <c r="C82" s="65"/>
      <c r="D82" s="9"/>
      <c r="E82" s="109"/>
      <c r="F82" s="113"/>
      <c r="G82" s="16"/>
    </row>
    <row r="83" spans="1:7" ht="13.5" thickBot="1">
      <c r="A83" s="40" t="s">
        <v>5</v>
      </c>
      <c r="B83" s="45">
        <v>900</v>
      </c>
      <c r="C83" s="45">
        <v>90001</v>
      </c>
      <c r="D83" s="3" t="s">
        <v>55</v>
      </c>
      <c r="E83" s="13">
        <v>377600</v>
      </c>
      <c r="F83" s="13">
        <v>127600</v>
      </c>
      <c r="G83" s="15"/>
    </row>
    <row r="84" spans="1:7" ht="13.5" thickBot="1">
      <c r="A84" s="56"/>
      <c r="B84" s="64">
        <v>900</v>
      </c>
      <c r="C84" s="64">
        <v>90001</v>
      </c>
      <c r="D84" s="34" t="s">
        <v>11</v>
      </c>
      <c r="E84" s="26">
        <f>SUM(E83)</f>
        <v>377600</v>
      </c>
      <c r="F84" s="26">
        <f>SUM(F83)</f>
        <v>127600</v>
      </c>
      <c r="G84" s="32"/>
    </row>
    <row r="85" spans="1:7" ht="15">
      <c r="A85" s="81"/>
      <c r="B85" s="82"/>
      <c r="C85" s="82"/>
      <c r="D85" s="83"/>
      <c r="E85" s="109"/>
      <c r="F85" s="108"/>
      <c r="G85" s="22"/>
    </row>
    <row r="86" spans="1:7" ht="13.5" customHeight="1">
      <c r="A86" s="88" t="s">
        <v>5</v>
      </c>
      <c r="B86" s="66">
        <v>900</v>
      </c>
      <c r="C86" s="66">
        <v>90002</v>
      </c>
      <c r="D86" s="2" t="s">
        <v>14</v>
      </c>
      <c r="E86" s="129">
        <v>4736000</v>
      </c>
      <c r="F86" s="12">
        <v>323985</v>
      </c>
      <c r="G86" s="12"/>
    </row>
    <row r="87" spans="1:7" ht="14.25" customHeight="1" thickBot="1">
      <c r="A87" s="88" t="s">
        <v>6</v>
      </c>
      <c r="B87" s="66">
        <v>900</v>
      </c>
      <c r="C87" s="66">
        <v>90002</v>
      </c>
      <c r="D87" s="102" t="s">
        <v>17</v>
      </c>
      <c r="E87" s="12">
        <v>40000</v>
      </c>
      <c r="F87" s="12">
        <v>40000</v>
      </c>
      <c r="G87" s="12"/>
    </row>
    <row r="88" spans="1:7" ht="13.5" thickBot="1">
      <c r="A88" s="58"/>
      <c r="B88" s="73">
        <v>900</v>
      </c>
      <c r="C88" s="73">
        <v>90002</v>
      </c>
      <c r="D88" s="35" t="s">
        <v>11</v>
      </c>
      <c r="E88" s="26">
        <f>SUM(E86:E87)</f>
        <v>4776000</v>
      </c>
      <c r="F88" s="26">
        <f>SUM(F86:F87)</f>
        <v>363985</v>
      </c>
      <c r="G88" s="33"/>
    </row>
    <row r="89" spans="1:7" ht="15">
      <c r="A89" s="59"/>
      <c r="B89" s="65"/>
      <c r="C89" s="65"/>
      <c r="D89" s="9"/>
      <c r="E89" s="112"/>
      <c r="F89" s="113"/>
      <c r="G89" s="16"/>
    </row>
    <row r="90" spans="1:7" ht="12.75">
      <c r="A90" s="88" t="s">
        <v>5</v>
      </c>
      <c r="B90" s="66">
        <v>900</v>
      </c>
      <c r="C90" s="66">
        <v>90004</v>
      </c>
      <c r="D90" s="2" t="s">
        <v>9</v>
      </c>
      <c r="E90" s="129">
        <f>3768000-114500</f>
        <v>3653500</v>
      </c>
      <c r="F90" s="12">
        <f>567482-60000-114500</f>
        <v>392982</v>
      </c>
      <c r="G90" s="101"/>
    </row>
    <row r="91" spans="1:7" ht="12.75">
      <c r="A91" s="88" t="s">
        <v>6</v>
      </c>
      <c r="B91" s="66">
        <v>900</v>
      </c>
      <c r="C91" s="66">
        <v>90004</v>
      </c>
      <c r="D91" s="103" t="s">
        <v>20</v>
      </c>
      <c r="E91" s="129">
        <f>2150500+114500+12500</f>
        <v>2277500</v>
      </c>
      <c r="F91" s="12">
        <f>300000+114500+12500</f>
        <v>427000</v>
      </c>
      <c r="G91" s="101"/>
    </row>
    <row r="92" spans="1:7" ht="13.5" thickBot="1">
      <c r="A92" s="124" t="s">
        <v>7</v>
      </c>
      <c r="B92" s="69">
        <v>900</v>
      </c>
      <c r="C92" s="69">
        <v>90004</v>
      </c>
      <c r="D92" s="100" t="s">
        <v>21</v>
      </c>
      <c r="E92" s="130">
        <f>1804500-12500</f>
        <v>1792000</v>
      </c>
      <c r="F92" s="17">
        <f>290000-12500</f>
        <v>277500</v>
      </c>
      <c r="G92" s="128"/>
    </row>
    <row r="93" spans="1:7" ht="13.5" thickBot="1">
      <c r="A93" s="60"/>
      <c r="B93" s="64">
        <v>900</v>
      </c>
      <c r="C93" s="64">
        <v>90004</v>
      </c>
      <c r="D93" s="36" t="s">
        <v>11</v>
      </c>
      <c r="E93" s="26">
        <f>SUM(E90:E92)</f>
        <v>7723000</v>
      </c>
      <c r="F93" s="26">
        <f>SUM(F90:F92)</f>
        <v>1097482</v>
      </c>
      <c r="G93" s="32"/>
    </row>
    <row r="94" spans="1:7" ht="12.75">
      <c r="A94" s="61"/>
      <c r="B94" s="74"/>
      <c r="C94" s="74"/>
      <c r="D94" s="4"/>
      <c r="E94" s="109"/>
      <c r="F94" s="109"/>
      <c r="G94" s="18"/>
    </row>
    <row r="95" spans="1:7" ht="13.5" thickBot="1">
      <c r="A95" s="46" t="s">
        <v>5</v>
      </c>
      <c r="B95" s="62">
        <v>900</v>
      </c>
      <c r="C95" s="62">
        <v>90015</v>
      </c>
      <c r="D95" s="1" t="s">
        <v>30</v>
      </c>
      <c r="E95" s="129">
        <v>1007000</v>
      </c>
      <c r="F95" s="12">
        <v>306000</v>
      </c>
      <c r="G95" s="14"/>
    </row>
    <row r="96" spans="1:7" ht="13.5" thickBot="1">
      <c r="A96" s="60"/>
      <c r="B96" s="64">
        <v>900</v>
      </c>
      <c r="C96" s="64">
        <v>90015</v>
      </c>
      <c r="D96" s="31" t="s">
        <v>11</v>
      </c>
      <c r="E96" s="26">
        <f>SUM(E95:E95)</f>
        <v>1007000</v>
      </c>
      <c r="F96" s="26">
        <f>SUM(F95)</f>
        <v>306000</v>
      </c>
      <c r="G96" s="32"/>
    </row>
    <row r="97" spans="1:7" ht="12.75">
      <c r="A97" s="57"/>
      <c r="B97" s="93"/>
      <c r="C97" s="93"/>
      <c r="D97" s="94"/>
      <c r="E97" s="114"/>
      <c r="F97" s="114"/>
      <c r="G97" s="95"/>
    </row>
    <row r="98" spans="1:7" ht="12.75">
      <c r="A98" s="46" t="s">
        <v>5</v>
      </c>
      <c r="B98" s="62">
        <v>900</v>
      </c>
      <c r="C98" s="62">
        <v>90095</v>
      </c>
      <c r="D98" s="1" t="s">
        <v>31</v>
      </c>
      <c r="E98" s="12">
        <v>1200000</v>
      </c>
      <c r="F98" s="12">
        <v>410000</v>
      </c>
      <c r="G98" s="14"/>
    </row>
    <row r="99" spans="1:7" ht="13.5" thickBot="1">
      <c r="A99" s="140" t="s">
        <v>6</v>
      </c>
      <c r="B99" s="142">
        <v>900</v>
      </c>
      <c r="C99" s="142">
        <v>90095</v>
      </c>
      <c r="D99" s="143" t="s">
        <v>57</v>
      </c>
      <c r="E99" s="23">
        <v>60000</v>
      </c>
      <c r="F99" s="23">
        <v>60000</v>
      </c>
      <c r="G99" s="144"/>
    </row>
    <row r="100" spans="1:7" ht="13.5" thickBot="1">
      <c r="A100" s="60"/>
      <c r="B100" s="64">
        <v>900</v>
      </c>
      <c r="C100" s="64">
        <v>90095</v>
      </c>
      <c r="D100" s="31" t="s">
        <v>11</v>
      </c>
      <c r="E100" s="26">
        <f>SUM(E98:E99)</f>
        <v>1260000</v>
      </c>
      <c r="F100" s="26">
        <f>SUM(F98:F99)</f>
        <v>470000</v>
      </c>
      <c r="G100" s="32"/>
    </row>
    <row r="101" spans="1:7" ht="12.75">
      <c r="A101" s="61"/>
      <c r="B101" s="74"/>
      <c r="C101" s="74"/>
      <c r="D101" s="4"/>
      <c r="E101" s="109"/>
      <c r="F101" s="109"/>
      <c r="G101" s="18"/>
    </row>
    <row r="102" spans="1:7" ht="13.5" thickBot="1">
      <c r="A102" s="40" t="s">
        <v>5</v>
      </c>
      <c r="B102" s="45">
        <v>921</v>
      </c>
      <c r="C102" s="45">
        <v>92120</v>
      </c>
      <c r="D102" s="3" t="s">
        <v>32</v>
      </c>
      <c r="E102" s="13">
        <v>300000</v>
      </c>
      <c r="F102" s="13">
        <v>200000</v>
      </c>
      <c r="G102" s="15"/>
    </row>
    <row r="103" spans="1:7" ht="13.5" thickBot="1">
      <c r="A103" s="60"/>
      <c r="B103" s="64">
        <f>SUM(B102)</f>
        <v>921</v>
      </c>
      <c r="C103" s="64">
        <f>SUM(C102)</f>
        <v>92120</v>
      </c>
      <c r="D103" s="31" t="s">
        <v>11</v>
      </c>
      <c r="E103" s="26">
        <f>SUM(E102)</f>
        <v>300000</v>
      </c>
      <c r="F103" s="26">
        <f>SUM(F102)</f>
        <v>200000</v>
      </c>
      <c r="G103" s="32"/>
    </row>
    <row r="104" spans="1:7" ht="12.75">
      <c r="A104" s="57"/>
      <c r="B104" s="93"/>
      <c r="C104" s="93"/>
      <c r="D104" s="94"/>
      <c r="E104" s="114"/>
      <c r="F104" s="95"/>
      <c r="G104" s="95"/>
    </row>
    <row r="105" spans="1:7" ht="12.75">
      <c r="A105" s="61" t="s">
        <v>5</v>
      </c>
      <c r="B105" s="68">
        <v>926</v>
      </c>
      <c r="C105" s="68">
        <v>92601</v>
      </c>
      <c r="D105" s="131" t="s">
        <v>51</v>
      </c>
      <c r="E105" s="19">
        <v>850000</v>
      </c>
      <c r="F105" s="19">
        <v>400000</v>
      </c>
      <c r="G105" s="127"/>
    </row>
    <row r="106" spans="1:7" ht="13.5" thickBot="1">
      <c r="A106" s="61" t="s">
        <v>6</v>
      </c>
      <c r="B106" s="68">
        <v>926</v>
      </c>
      <c r="C106" s="68">
        <v>92601</v>
      </c>
      <c r="D106" s="125" t="s">
        <v>52</v>
      </c>
      <c r="E106" s="19">
        <v>24800000</v>
      </c>
      <c r="F106" s="19">
        <v>100000</v>
      </c>
      <c r="G106" s="127"/>
    </row>
    <row r="107" spans="1:7" ht="13.5" thickBot="1">
      <c r="A107" s="56"/>
      <c r="B107" s="64">
        <v>926</v>
      </c>
      <c r="C107" s="64">
        <v>92601</v>
      </c>
      <c r="D107" s="79" t="s">
        <v>22</v>
      </c>
      <c r="E107" s="26">
        <f>SUM(E105:E106)</f>
        <v>25650000</v>
      </c>
      <c r="F107" s="26">
        <f>SUM(F105:F106)</f>
        <v>500000</v>
      </c>
      <c r="G107" s="26"/>
    </row>
    <row r="108" spans="1:7" ht="12.75">
      <c r="A108" s="139"/>
      <c r="B108" s="67"/>
      <c r="C108" s="67"/>
      <c r="D108" s="91"/>
      <c r="E108" s="44"/>
      <c r="F108" s="44"/>
      <c r="G108" s="44"/>
    </row>
    <row r="109" spans="1:7" ht="13.5" thickBot="1">
      <c r="A109" s="140" t="s">
        <v>5</v>
      </c>
      <c r="B109" s="66">
        <v>926</v>
      </c>
      <c r="C109" s="66">
        <v>92695</v>
      </c>
      <c r="D109" s="131" t="s">
        <v>53</v>
      </c>
      <c r="E109" s="12">
        <v>26937000</v>
      </c>
      <c r="F109" s="12">
        <v>20000</v>
      </c>
      <c r="G109" s="126"/>
    </row>
    <row r="110" spans="1:7" ht="13.5" thickBot="1">
      <c r="A110" s="56"/>
      <c r="B110" s="64">
        <v>926</v>
      </c>
      <c r="C110" s="64">
        <v>92695</v>
      </c>
      <c r="D110" s="79" t="s">
        <v>22</v>
      </c>
      <c r="E110" s="26">
        <f>SUM(E109)</f>
        <v>26937000</v>
      </c>
      <c r="F110" s="26">
        <f>SUM(F109)</f>
        <v>20000</v>
      </c>
      <c r="G110" s="26"/>
    </row>
    <row r="111" spans="1:7" ht="13.5" customHeight="1" thickBot="1">
      <c r="A111" s="61"/>
      <c r="B111" s="74"/>
      <c r="C111" s="74"/>
      <c r="D111" s="4"/>
      <c r="E111" s="109"/>
      <c r="F111" s="19"/>
      <c r="G111" s="18"/>
    </row>
    <row r="112" spans="1:7" ht="17.25" thickBot="1" thickTop="1">
      <c r="A112" s="29" t="s">
        <v>12</v>
      </c>
      <c r="B112" s="27"/>
      <c r="C112" s="27"/>
      <c r="D112" s="27"/>
      <c r="E112" s="28">
        <f>SUM(E8,E18,E21,E25,E30,E33,E37,E40,E43,E53,E63,E69,E72,E75,E78,E81,E84,E88,E93,E96,E100,E103,E107,E110)</f>
        <v>124855069</v>
      </c>
      <c r="F112" s="28">
        <f>SUM(F8,F18,F21,F25,F30,F33,F37,F40,F43,F53,F63,F69,F72,F75,F78,F81,F84,F88,F93,F96,F100,F103,F107,F110)</f>
        <v>16102456</v>
      </c>
      <c r="G112" s="30"/>
    </row>
    <row r="113" spans="1:7" ht="13.5" thickTop="1">
      <c r="A113" s="8"/>
      <c r="B113" s="8"/>
      <c r="C113" s="8"/>
      <c r="D113" s="8"/>
      <c r="E113" s="116"/>
      <c r="F113" s="115"/>
      <c r="G113" s="8"/>
    </row>
    <row r="114" spans="1:7" ht="12.75">
      <c r="A114" s="8"/>
      <c r="B114" s="8"/>
      <c r="C114" s="8"/>
      <c r="D114" s="8"/>
      <c r="E114" s="8"/>
      <c r="F114" s="115"/>
      <c r="G114" s="8"/>
    </row>
    <row r="115" spans="1:7" ht="12.75">
      <c r="A115" s="8"/>
      <c r="B115" s="8"/>
      <c r="C115" s="8"/>
      <c r="D115" s="8"/>
      <c r="E115" s="8"/>
      <c r="F115" s="115"/>
      <c r="G115" s="8"/>
    </row>
    <row r="116" spans="1:7" ht="12.75">
      <c r="A116" s="8"/>
      <c r="B116" s="8"/>
      <c r="C116" s="8"/>
      <c r="D116" s="8"/>
      <c r="E116" s="8"/>
      <c r="F116" s="116"/>
      <c r="G116" s="8"/>
    </row>
    <row r="117" spans="1:7" ht="12.75">
      <c r="A117" s="8"/>
      <c r="B117" s="8"/>
      <c r="C117" s="8"/>
      <c r="D117" s="8"/>
      <c r="E117" s="8"/>
      <c r="F117" s="116"/>
      <c r="G117" s="8"/>
    </row>
    <row r="118" spans="1:7" ht="12.75">
      <c r="A118" s="8"/>
      <c r="B118" s="8"/>
      <c r="C118" s="8"/>
      <c r="D118" s="8"/>
      <c r="E118" s="8"/>
      <c r="F118" s="116"/>
      <c r="G118" s="8"/>
    </row>
    <row r="119" ht="12.75">
      <c r="F119" s="117"/>
    </row>
  </sheetData>
  <sheetProtection/>
  <mergeCells count="8">
    <mergeCell ref="F2:G2"/>
    <mergeCell ref="A1:D1"/>
    <mergeCell ref="A3:G3"/>
    <mergeCell ref="A4:A5"/>
    <mergeCell ref="G4:G5"/>
    <mergeCell ref="D4:D5"/>
    <mergeCell ref="C4:C5"/>
    <mergeCell ref="B4:B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75" r:id="rId1"/>
  <headerFooter alignWithMargins="0">
    <oddHeader>&amp;R&amp;"Arial,Pogrubiony"Załącznik nr 1 do Uchwały Nr XXX/238/08
Rady Miejskiej w Brzegu z dnia 29 maja 2008r.</oddHeader>
  </headerFooter>
  <rowBreaks count="2" manualBreakCount="2">
    <brk id="30" max="6" man="1"/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.</cp:lastModifiedBy>
  <cp:lastPrinted>2008-06-06T10:22:30Z</cp:lastPrinted>
  <dcterms:created xsi:type="dcterms:W3CDTF">2005-04-14T11:36:10Z</dcterms:created>
  <dcterms:modified xsi:type="dcterms:W3CDTF">2008-06-06T10:23:08Z</dcterms:modified>
  <cp:category/>
  <cp:version/>
  <cp:contentType/>
  <cp:contentStatus/>
</cp:coreProperties>
</file>