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<sst xmlns="http://schemas.openxmlformats.org/spreadsheetml/2006/main" count="119" uniqueCount="62">
  <si>
    <t>Lp.</t>
  </si>
  <si>
    <t>Dział</t>
  </si>
  <si>
    <t>Rozdział</t>
  </si>
  <si>
    <t>Nazwa zadania inwestycyjnego</t>
  </si>
  <si>
    <t>1.</t>
  </si>
  <si>
    <t>2.</t>
  </si>
  <si>
    <t>3.</t>
  </si>
  <si>
    <t>4.</t>
  </si>
  <si>
    <t>Razem</t>
  </si>
  <si>
    <t>R a z e m   w y d a t k i</t>
  </si>
  <si>
    <t>Termomodernizacja budynków mieszkalnych</t>
  </si>
  <si>
    <t>Całkowity koszt</t>
  </si>
  <si>
    <t>Komputeryzacja Zarządu Nieruchomości Miejskich</t>
  </si>
  <si>
    <t xml:space="preserve">Razem </t>
  </si>
  <si>
    <t xml:space="preserve">Zakup sprzętu komputerowego dla MOPS w Brzegu </t>
  </si>
  <si>
    <t>Budowa drogi dojazdowej do kompleksu przemysłowo - usługowego przy ul. Starobrzeskiej w Brzegu - etap II</t>
  </si>
  <si>
    <t>5.</t>
  </si>
  <si>
    <t>Komputeryzacja Urzędu Miasta</t>
  </si>
  <si>
    <t>Regionalne Centrum Sportowo-Rekreacyjne w Brzegu - przebudowa boisk z zapleczem</t>
  </si>
  <si>
    <t>System obiegu dokumentów</t>
  </si>
  <si>
    <t>Budowa windy dla osób niepełnosprawnych w ZS nr 2 z OI w Brzegu</t>
  </si>
  <si>
    <t>Wykonanie odwodnienia terenu zewnętrznego przy PP nr 3 w Brzegu</t>
  </si>
  <si>
    <t>Modernizacja  budynku ul. Piastowska 32 w Brzegu</t>
  </si>
  <si>
    <t>Budowa systemu monitoringu miejskiego z oznakowaniem  - etap II</t>
  </si>
  <si>
    <t>6.</t>
  </si>
  <si>
    <t>Budowa kompleksu sportowego w ramach programu "Moje boisko - ORLIK 2012 oraz boiska do gry w softball przy ZS nr 1 z OS w Brzegu"</t>
  </si>
  <si>
    <t>Zakup sprzętu komputerowego do Punktu Informacji Turystycznej</t>
  </si>
  <si>
    <t xml:space="preserve">Rewitalizacja przestrzeni miejskiej centrum miasta Brzeg </t>
  </si>
  <si>
    <t>Budowa łącznika Łokietka -Trzech Kotwic w Brzegu</t>
  </si>
  <si>
    <t>Wykonanie sieci wodno-kanalizacyjnej ul. Filozofów 2</t>
  </si>
  <si>
    <t>"Opolska e-szkoła, szkołą ku przyszłości"</t>
  </si>
  <si>
    <t>Termomodernizacja budynków przedszkoli - PP nr 2, 3, 4, 5, 6, 7, 10, 11</t>
  </si>
  <si>
    <t xml:space="preserve">Doposażenie sprzętu kuchennego w PP nr 4 </t>
  </si>
  <si>
    <t>Termomodernizacja budynków gimnazjów PG nr 1, 3 i ZS nr 1 z OS</t>
  </si>
  <si>
    <t>"Multieksploratorium"</t>
  </si>
  <si>
    <t>Zakup zmywarki trójfazowej z funkcją wyparzania do Dziennego Domu Pomocy Społecznej</t>
  </si>
  <si>
    <t>Budowa fontanny z wykorzystaniem figury Grupa Trytona w Brzegu przy ul. Rynek</t>
  </si>
  <si>
    <t>Zakup gruntu pod budowę ul. Piwowarskiej</t>
  </si>
  <si>
    <t>Plan wydatków inwestycyjnych na 2010 rok</t>
  </si>
  <si>
    <t>Przebudowa ulicy Kilińskiego w Brzegu - I etap</t>
  </si>
  <si>
    <t>Budowa sali gimnastycznej przy PSP nr 1 w Brzegu</t>
  </si>
  <si>
    <t>Dodatkowe informacje</t>
  </si>
  <si>
    <t>Plan na 2010 r.      w zł</t>
  </si>
  <si>
    <t>zadania w zł</t>
  </si>
  <si>
    <t>Możliwe dofinansowanie             w ramach RPO WO</t>
  </si>
  <si>
    <t xml:space="preserve">Dofinansowanie z RPO WO                             w wys. 11.650.289 zł                              i kredyt do 25.000.000 zł  </t>
  </si>
  <si>
    <t>"Budowa ul.Piwowarskiej w Brzegu"  - etap I  Rozbudowa drogi wewnętrznej łączącej                                      ul. Piwowarską i ul. Boh. Monte Cassino w Brzegu</t>
  </si>
  <si>
    <t>Budowa ścieżki pieszo - rowerowej wraz z oświetleniem od ulicy Kusocińskiego do Parku Wolności                w  Brzegu</t>
  </si>
  <si>
    <t>Wykonanie drenażu i instalacji wodociągowej pod rozbudowę cmentarza przy ul. Starobrzeskiej                w  Brzegu</t>
  </si>
  <si>
    <t>PLAN WYDATKÓW MAJĄTKOWYCH</t>
  </si>
  <si>
    <t>Rewitalizacja Parku Wolności w Brzegu - Odbudowa stawu rekreacyjnego w Parku Wolności                  w Brzegu - Przebudowa rurociągu obiegowego wokół stawu oraz remont mostków na Potoku Kościelna - etap I</t>
  </si>
  <si>
    <t>Uzbrojenie terenów pod budownictwo mieszkaniowe w Brzegu w rejonie ulic: Lwowska-Słoneczna</t>
  </si>
  <si>
    <t>Uzbrojenie terenów pod budownictwo mieszkaniowe w Brzegu w rejonie ulic: Brzechwy - Poznańska w Brzegu</t>
  </si>
  <si>
    <t>Zakup pługu do odśnieżania</t>
  </si>
  <si>
    <t>II etap odwodnienia cmentarza ul. Starobrzeska - zakończenie</t>
  </si>
  <si>
    <t>Elektroniczna baza danych osób pochowanych na brzeskich cmentarzach</t>
  </si>
  <si>
    <t>Budowa terenowych urządzeń sportowych przy PSP nr 3 w Brzegu przy ul. Kamiennej 2</t>
  </si>
  <si>
    <t>Remont gminnych lokali mieszkalnych zajmowanych przez rodziny pochodzenia romskiego</t>
  </si>
  <si>
    <t>Rozbudowa placu zabaw oraz zakup nowych urządzeń zabawowych - PP nr 3</t>
  </si>
  <si>
    <t>Stworzenie "Miasteczka zdrowia" - zakup wyposażenia oraz zagospodarowanie terenu - PP nr 5</t>
  </si>
  <si>
    <t>Zakup karuzeli na plac zabaw w Parku Ptasim w Brzegu</t>
  </si>
  <si>
    <t>Zakup zestawu zabawowego wraz z płotkiem na plac zabaw przy ul. Wyszyńskiego w Brzegu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</si>
</sst>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10"/>
      <color indexed="10"/>
      <name val="Arial"/>
      <family val="0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0" fillId="0" borderId="12" xfId="0" applyBorder="1" applyAlignment="1">
      <alignment horizontal="center"/>
    </xf>
    <xf numFmtId="37" fontId="0" fillId="0" borderId="1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37" fontId="1" fillId="0" borderId="22" xfId="0" applyNumberFormat="1" applyFont="1" applyBorder="1" applyAlignment="1">
      <alignment/>
    </xf>
    <xf numFmtId="37" fontId="0" fillId="0" borderId="24" xfId="0" applyNumberFormat="1" applyFont="1" applyBorder="1" applyAlignment="1">
      <alignment/>
    </xf>
    <xf numFmtId="0" fontId="1" fillId="0" borderId="15" xfId="0" applyFont="1" applyBorder="1" applyAlignment="1">
      <alignment/>
    </xf>
    <xf numFmtId="37" fontId="1" fillId="0" borderId="23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8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1" fillId="0" borderId="25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37" fontId="23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26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0" fontId="0" fillId="0" borderId="27" xfId="0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30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0" fillId="0" borderId="31" xfId="0" applyFont="1" applyBorder="1" applyAlignment="1">
      <alignment wrapText="1"/>
    </xf>
    <xf numFmtId="37" fontId="3" fillId="0" borderId="19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3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37" fontId="1" fillId="0" borderId="21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25" fillId="0" borderId="19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37" fontId="0" fillId="0" borderId="16" xfId="0" applyNumberFormat="1" applyFont="1" applyBorder="1" applyAlignment="1">
      <alignment/>
    </xf>
    <xf numFmtId="0" fontId="0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32" xfId="0" applyFont="1" applyBorder="1" applyAlignment="1">
      <alignment wrapText="1"/>
    </xf>
    <xf numFmtId="37" fontId="3" fillId="0" borderId="18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7" fontId="3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37" fontId="0" fillId="0" borderId="23" xfId="0" applyNumberFormat="1" applyFont="1" applyBorder="1" applyAlignment="1">
      <alignment/>
    </xf>
    <xf numFmtId="0" fontId="1" fillId="0" borderId="12" xfId="0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3" fillId="0" borderId="21" xfId="0" applyFont="1" applyBorder="1" applyAlignment="1">
      <alignment horizontal="right"/>
    </xf>
    <xf numFmtId="37" fontId="27" fillId="0" borderId="21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18" xfId="0" applyBorder="1" applyAlignment="1">
      <alignment horizontal="right"/>
    </xf>
    <xf numFmtId="37" fontId="0" fillId="0" borderId="21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37" fontId="1" fillId="0" borderId="29" xfId="0" applyNumberFormat="1" applyFont="1" applyBorder="1" applyAlignment="1">
      <alignment/>
    </xf>
    <xf numFmtId="37" fontId="1" fillId="0" borderId="12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37" fontId="28" fillId="0" borderId="10" xfId="0" applyNumberFormat="1" applyFont="1" applyBorder="1" applyAlignment="1">
      <alignment wrapText="1"/>
    </xf>
    <xf numFmtId="0" fontId="0" fillId="0" borderId="35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36" xfId="0" applyFont="1" applyFill="1" applyBorder="1" applyAlignment="1">
      <alignment/>
    </xf>
    <xf numFmtId="37" fontId="1" fillId="0" borderId="17" xfId="0" applyNumberFormat="1" applyFont="1" applyBorder="1" applyAlignment="1">
      <alignment/>
    </xf>
    <xf numFmtId="0" fontId="0" fillId="0" borderId="37" xfId="0" applyFont="1" applyBorder="1" applyAlignment="1">
      <alignment wrapText="1"/>
    </xf>
    <xf numFmtId="37" fontId="0" fillId="0" borderId="19" xfId="0" applyNumberFormat="1" applyFont="1" applyBorder="1" applyAlignment="1">
      <alignment/>
    </xf>
    <xf numFmtId="37" fontId="26" fillId="0" borderId="19" xfId="0" applyNumberFormat="1" applyFont="1" applyBorder="1" applyAlignment="1">
      <alignment wrapText="1"/>
    </xf>
    <xf numFmtId="0" fontId="0" fillId="0" borderId="19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7" xfId="0" applyFont="1" applyBorder="1" applyAlignment="1">
      <alignment wrapText="1"/>
    </xf>
    <xf numFmtId="0" fontId="0" fillId="0" borderId="31" xfId="0" applyFont="1" applyBorder="1" applyAlignment="1">
      <alignment/>
    </xf>
    <xf numFmtId="37" fontId="3" fillId="0" borderId="15" xfId="0" applyNumberFormat="1" applyFont="1" applyBorder="1" applyAlignment="1">
      <alignment/>
    </xf>
    <xf numFmtId="0" fontId="23" fillId="0" borderId="15" xfId="0" applyFont="1" applyBorder="1" applyAlignment="1">
      <alignment horizontal="right"/>
    </xf>
    <xf numFmtId="37" fontId="0" fillId="0" borderId="15" xfId="0" applyNumberFormat="1" applyFont="1" applyBorder="1" applyAlignment="1">
      <alignment/>
    </xf>
    <xf numFmtId="37" fontId="0" fillId="0" borderId="16" xfId="0" applyNumberFormat="1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37" fontId="0" fillId="0" borderId="1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37" fontId="24" fillId="0" borderId="18" xfId="0" applyNumberFormat="1" applyFont="1" applyBorder="1" applyAlignment="1">
      <alignment wrapText="1"/>
    </xf>
    <xf numFmtId="0" fontId="3" fillId="0" borderId="38" xfId="0" applyFont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1" fillId="0" borderId="38" xfId="0" applyFont="1" applyBorder="1" applyAlignment="1">
      <alignment/>
    </xf>
    <xf numFmtId="37" fontId="1" fillId="0" borderId="38" xfId="0" applyNumberFormat="1" applyFont="1" applyBorder="1" applyAlignment="1">
      <alignment/>
    </xf>
    <xf numFmtId="37" fontId="1" fillId="0" borderId="38" xfId="0" applyNumberFormat="1" applyFont="1" applyBorder="1" applyAlignment="1">
      <alignment wrapText="1"/>
    </xf>
    <xf numFmtId="37" fontId="24" fillId="0" borderId="10" xfId="0" applyNumberFormat="1" applyFont="1" applyBorder="1" applyAlignment="1">
      <alignment wrapText="1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/>
    </xf>
    <xf numFmtId="37" fontId="0" fillId="0" borderId="19" xfId="0" applyNumberFormat="1" applyFont="1" applyBorder="1" applyAlignment="1">
      <alignment/>
    </xf>
    <xf numFmtId="37" fontId="28" fillId="0" borderId="18" xfId="0" applyNumberFormat="1" applyFont="1" applyBorder="1" applyAlignment="1">
      <alignment wrapText="1"/>
    </xf>
    <xf numFmtId="37" fontId="28" fillId="0" borderId="19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31" xfId="0" applyFont="1" applyBorder="1" applyAlignment="1">
      <alignment/>
    </xf>
    <xf numFmtId="0" fontId="23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37" fontId="0" fillId="0" borderId="16" xfId="0" applyNumberFormat="1" applyFont="1" applyBorder="1" applyAlignment="1">
      <alignment/>
    </xf>
    <xf numFmtId="0" fontId="0" fillId="0" borderId="21" xfId="0" applyBorder="1" applyAlignment="1">
      <alignment horizontal="right"/>
    </xf>
    <xf numFmtId="0" fontId="1" fillId="0" borderId="39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31" xfId="0" applyFont="1" applyBorder="1" applyAlignment="1">
      <alignment wrapText="1"/>
    </xf>
    <xf numFmtId="0" fontId="2" fillId="0" borderId="4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SheetLayoutView="80" zoomScalePageLayoutView="0" workbookViewId="0" topLeftCell="A45">
      <selection activeCell="E79" sqref="E79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5.57421875" style="0" customWidth="1"/>
    <col min="5" max="5" width="17.00390625" style="0" customWidth="1"/>
    <col min="6" max="6" width="15.7109375" style="0" customWidth="1"/>
    <col min="7" max="7" width="18.28125" style="0" customWidth="1"/>
  </cols>
  <sheetData>
    <row r="1" spans="1:7" ht="18">
      <c r="A1" s="178" t="s">
        <v>49</v>
      </c>
      <c r="B1" s="178"/>
      <c r="C1" s="178"/>
      <c r="D1" s="178"/>
      <c r="E1" s="27"/>
      <c r="F1" s="32"/>
      <c r="G1" s="43"/>
    </row>
    <row r="2" spans="6:7" ht="15.75">
      <c r="F2" s="177"/>
      <c r="G2" s="177"/>
    </row>
    <row r="3" spans="1:7" ht="24" customHeight="1">
      <c r="A3" s="179" t="s">
        <v>38</v>
      </c>
      <c r="B3" s="180"/>
      <c r="C3" s="180"/>
      <c r="D3" s="180"/>
      <c r="E3" s="180"/>
      <c r="F3" s="180"/>
      <c r="G3" s="181"/>
    </row>
    <row r="4" spans="1:7" ht="15" customHeight="1">
      <c r="A4" s="182" t="s">
        <v>0</v>
      </c>
      <c r="B4" s="182" t="s">
        <v>1</v>
      </c>
      <c r="C4" s="182" t="s">
        <v>2</v>
      </c>
      <c r="D4" s="184" t="s">
        <v>3</v>
      </c>
      <c r="E4" s="28" t="s">
        <v>11</v>
      </c>
      <c r="F4" s="186" t="s">
        <v>42</v>
      </c>
      <c r="G4" s="184" t="s">
        <v>41</v>
      </c>
    </row>
    <row r="5" spans="1:7" ht="17.25" customHeight="1">
      <c r="A5" s="183"/>
      <c r="B5" s="183"/>
      <c r="C5" s="183"/>
      <c r="D5" s="185"/>
      <c r="E5" s="29" t="s">
        <v>43</v>
      </c>
      <c r="F5" s="187"/>
      <c r="G5" s="185"/>
    </row>
    <row r="6" spans="1:7" ht="15">
      <c r="A6" s="37">
        <v>1</v>
      </c>
      <c r="B6" s="37">
        <v>2</v>
      </c>
      <c r="C6" s="37">
        <v>3</v>
      </c>
      <c r="D6" s="38">
        <v>4</v>
      </c>
      <c r="E6" s="39">
        <v>5</v>
      </c>
      <c r="F6" s="38">
        <v>6</v>
      </c>
      <c r="G6" s="37">
        <v>7</v>
      </c>
    </row>
    <row r="7" spans="1:7" ht="25.5">
      <c r="A7" s="7" t="s">
        <v>4</v>
      </c>
      <c r="B7" s="17">
        <v>600</v>
      </c>
      <c r="C7" s="17">
        <v>60016</v>
      </c>
      <c r="D7" s="5" t="s">
        <v>15</v>
      </c>
      <c r="E7" s="47">
        <v>5251000</v>
      </c>
      <c r="F7" s="47">
        <v>1000000</v>
      </c>
      <c r="G7" s="136" t="s">
        <v>44</v>
      </c>
    </row>
    <row r="8" spans="1:7" ht="19.5">
      <c r="A8" s="7" t="s">
        <v>5</v>
      </c>
      <c r="B8" s="16">
        <v>600</v>
      </c>
      <c r="C8" s="16">
        <v>60016</v>
      </c>
      <c r="D8" s="1" t="s">
        <v>27</v>
      </c>
      <c r="E8" s="47">
        <v>13500000</v>
      </c>
      <c r="F8" s="47">
        <f>1800000-700000</f>
        <v>1100000</v>
      </c>
      <c r="G8" s="136" t="s">
        <v>44</v>
      </c>
    </row>
    <row r="9" spans="1:7" ht="25.5">
      <c r="A9" s="7" t="s">
        <v>6</v>
      </c>
      <c r="B9" s="17">
        <v>600</v>
      </c>
      <c r="C9" s="17">
        <v>60016</v>
      </c>
      <c r="D9" s="5" t="s">
        <v>47</v>
      </c>
      <c r="E9" s="47">
        <f>100000-33510</f>
        <v>66490</v>
      </c>
      <c r="F9" s="53">
        <v>63440</v>
      </c>
      <c r="G9" s="6"/>
    </row>
    <row r="10" spans="1:7" ht="25.5">
      <c r="A10" s="7" t="s">
        <v>7</v>
      </c>
      <c r="B10" s="17">
        <v>600</v>
      </c>
      <c r="C10" s="17">
        <v>60016</v>
      </c>
      <c r="D10" s="2" t="s">
        <v>46</v>
      </c>
      <c r="E10" s="47">
        <f>1850000-190000</f>
        <v>1660000</v>
      </c>
      <c r="F10" s="47">
        <f>1245000-190000</f>
        <v>1055000</v>
      </c>
      <c r="G10" s="136"/>
    </row>
    <row r="11" spans="1:7" ht="12.75">
      <c r="A11" s="7" t="s">
        <v>16</v>
      </c>
      <c r="B11" s="17">
        <v>600</v>
      </c>
      <c r="C11" s="17">
        <v>60016</v>
      </c>
      <c r="D11" s="5" t="s">
        <v>39</v>
      </c>
      <c r="E11" s="47">
        <v>600000</v>
      </c>
      <c r="F11" s="53">
        <v>600000</v>
      </c>
      <c r="G11" s="6"/>
    </row>
    <row r="12" spans="1:7" ht="20.25" thickBot="1">
      <c r="A12" s="26" t="s">
        <v>24</v>
      </c>
      <c r="B12" s="51">
        <v>600</v>
      </c>
      <c r="C12" s="51">
        <v>60016</v>
      </c>
      <c r="D12" s="52" t="s">
        <v>28</v>
      </c>
      <c r="E12" s="127">
        <v>2049000</v>
      </c>
      <c r="F12" s="115">
        <v>500000</v>
      </c>
      <c r="G12" s="136" t="s">
        <v>44</v>
      </c>
    </row>
    <row r="13" spans="1:7" ht="15.75" thickBot="1">
      <c r="A13" s="10"/>
      <c r="B13" s="18">
        <v>600</v>
      </c>
      <c r="C13" s="18">
        <v>60016</v>
      </c>
      <c r="D13" s="54" t="s">
        <v>8</v>
      </c>
      <c r="E13" s="55">
        <f>SUM(E7:E12)</f>
        <v>23126490</v>
      </c>
      <c r="F13" s="55">
        <f>SUM(F7:F12)</f>
        <v>4318440</v>
      </c>
      <c r="G13" s="56"/>
    </row>
    <row r="14" spans="1:7" ht="15">
      <c r="A14" s="8"/>
      <c r="B14" s="30"/>
      <c r="C14" s="30"/>
      <c r="D14" s="113"/>
      <c r="E14" s="85"/>
      <c r="F14" s="85"/>
      <c r="G14" s="104"/>
    </row>
    <row r="15" spans="1:7" ht="13.5" thickBot="1">
      <c r="A15" s="15" t="s">
        <v>4</v>
      </c>
      <c r="B15" s="24">
        <v>630</v>
      </c>
      <c r="C15" s="24">
        <v>63001</v>
      </c>
      <c r="D15" s="111" t="s">
        <v>26</v>
      </c>
      <c r="E15" s="112">
        <v>11500</v>
      </c>
      <c r="F15" s="112">
        <v>11500</v>
      </c>
      <c r="G15" s="114"/>
    </row>
    <row r="16" spans="1:7" ht="15.75" thickBot="1">
      <c r="A16" s="10"/>
      <c r="B16" s="18">
        <v>630</v>
      </c>
      <c r="C16" s="18">
        <v>63001</v>
      </c>
      <c r="D16" s="54" t="s">
        <v>8</v>
      </c>
      <c r="E16" s="55">
        <f>SUM(E15)</f>
        <v>11500</v>
      </c>
      <c r="F16" s="55">
        <f>SUM(F15)</f>
        <v>11500</v>
      </c>
      <c r="G16" s="56"/>
    </row>
    <row r="17" spans="1:7" ht="15">
      <c r="A17" s="116"/>
      <c r="B17" s="21"/>
      <c r="C17" s="21"/>
      <c r="D17" s="57"/>
      <c r="E17" s="58"/>
      <c r="F17" s="58"/>
      <c r="G17" s="122"/>
    </row>
    <row r="18" spans="1:7" ht="12.75">
      <c r="A18" s="9" t="s">
        <v>4</v>
      </c>
      <c r="B18" s="20">
        <v>700</v>
      </c>
      <c r="C18" s="20">
        <v>70005</v>
      </c>
      <c r="D18" s="118" t="s">
        <v>37</v>
      </c>
      <c r="E18" s="123">
        <v>15000</v>
      </c>
      <c r="F18" s="123">
        <v>15000</v>
      </c>
      <c r="G18" s="120"/>
    </row>
    <row r="19" spans="1:7" ht="13.5" thickBot="1">
      <c r="A19" s="9" t="s">
        <v>5</v>
      </c>
      <c r="B19" s="20">
        <v>700</v>
      </c>
      <c r="C19" s="20">
        <v>70005</v>
      </c>
      <c r="D19" s="126" t="s">
        <v>12</v>
      </c>
      <c r="E19" s="128">
        <v>20000</v>
      </c>
      <c r="F19" s="61">
        <v>20000</v>
      </c>
      <c r="G19" s="62"/>
    </row>
    <row r="20" spans="1:7" ht="15.75" thickBot="1">
      <c r="A20" s="10"/>
      <c r="B20" s="18">
        <v>700</v>
      </c>
      <c r="C20" s="18">
        <v>70005</v>
      </c>
      <c r="D20" s="63" t="s">
        <v>8</v>
      </c>
      <c r="E20" s="64">
        <f>SUM(E18:E19)</f>
        <v>35000</v>
      </c>
      <c r="F20" s="64">
        <f>SUM(F18:F19)</f>
        <v>35000</v>
      </c>
      <c r="G20" s="65"/>
    </row>
    <row r="21" spans="1:7" s="3" customFormat="1" ht="15">
      <c r="A21" s="8"/>
      <c r="B21" s="19"/>
      <c r="C21" s="19"/>
      <c r="D21" s="66"/>
      <c r="E21" s="67"/>
      <c r="F21" s="68"/>
      <c r="G21" s="69"/>
    </row>
    <row r="22" spans="1:7" s="3" customFormat="1" ht="12.75">
      <c r="A22" s="9" t="s">
        <v>4</v>
      </c>
      <c r="B22" s="20">
        <v>700</v>
      </c>
      <c r="C22" s="20">
        <v>70095</v>
      </c>
      <c r="D22" s="70" t="s">
        <v>22</v>
      </c>
      <c r="E22" s="53">
        <v>1381000</v>
      </c>
      <c r="F22" s="71">
        <v>310000</v>
      </c>
      <c r="G22" s="72"/>
    </row>
    <row r="23" spans="1:7" s="3" customFormat="1" ht="12.75">
      <c r="A23" s="9" t="s">
        <v>5</v>
      </c>
      <c r="B23" s="20">
        <v>700</v>
      </c>
      <c r="C23" s="20">
        <v>70095</v>
      </c>
      <c r="D23" s="70" t="s">
        <v>10</v>
      </c>
      <c r="E23" s="53">
        <v>650000</v>
      </c>
      <c r="F23" s="71">
        <v>200000</v>
      </c>
      <c r="G23" s="72"/>
    </row>
    <row r="24" spans="1:7" ht="12.75">
      <c r="A24" s="13" t="s">
        <v>6</v>
      </c>
      <c r="B24" s="152">
        <v>700</v>
      </c>
      <c r="C24" s="152">
        <v>70095</v>
      </c>
      <c r="D24" s="153" t="s">
        <v>29</v>
      </c>
      <c r="E24" s="154">
        <v>40000</v>
      </c>
      <c r="F24" s="155">
        <v>40000</v>
      </c>
      <c r="G24" s="156"/>
    </row>
    <row r="25" spans="1:7" ht="12.75">
      <c r="A25" s="9" t="s">
        <v>7</v>
      </c>
      <c r="B25" s="20">
        <v>700</v>
      </c>
      <c r="C25" s="20">
        <v>70095</v>
      </c>
      <c r="D25" s="70" t="s">
        <v>57</v>
      </c>
      <c r="E25" s="6">
        <f>55000+15000</f>
        <v>70000</v>
      </c>
      <c r="F25" s="71">
        <f>55000+15000</f>
        <v>70000</v>
      </c>
      <c r="G25" s="162"/>
    </row>
    <row r="26" spans="1:7" ht="15.75" thickBot="1">
      <c r="A26" s="157"/>
      <c r="B26" s="158">
        <v>700</v>
      </c>
      <c r="C26" s="158">
        <v>70095</v>
      </c>
      <c r="D26" s="159" t="s">
        <v>8</v>
      </c>
      <c r="E26" s="160">
        <f>SUM(E22:E25)</f>
        <v>2141000</v>
      </c>
      <c r="F26" s="160">
        <f>SUM(F22:F25)</f>
        <v>620000</v>
      </c>
      <c r="G26" s="161"/>
    </row>
    <row r="27" spans="1:7" ht="15">
      <c r="A27" s="116"/>
      <c r="B27" s="42"/>
      <c r="C27" s="42"/>
      <c r="D27" s="96"/>
      <c r="E27" s="97"/>
      <c r="F27" s="97"/>
      <c r="G27" s="125"/>
    </row>
    <row r="28" spans="1:7" ht="14.25">
      <c r="A28" s="170" t="s">
        <v>4</v>
      </c>
      <c r="B28" s="22">
        <v>710</v>
      </c>
      <c r="C28" s="22">
        <v>71035</v>
      </c>
      <c r="D28" s="171" t="s">
        <v>54</v>
      </c>
      <c r="E28" s="172">
        <v>14000</v>
      </c>
      <c r="F28" s="172">
        <v>14000</v>
      </c>
      <c r="G28" s="151"/>
    </row>
    <row r="29" spans="1:7" ht="14.25">
      <c r="A29" s="149" t="s">
        <v>5</v>
      </c>
      <c r="B29" s="24">
        <v>710</v>
      </c>
      <c r="C29" s="24">
        <v>71035</v>
      </c>
      <c r="D29" s="111" t="s">
        <v>55</v>
      </c>
      <c r="E29" s="150">
        <v>65500</v>
      </c>
      <c r="F29" s="150">
        <v>65500</v>
      </c>
      <c r="G29" s="151"/>
    </row>
    <row r="30" spans="1:7" ht="27.75" customHeight="1" thickBot="1">
      <c r="A30" s="9" t="s">
        <v>6</v>
      </c>
      <c r="B30" s="20">
        <v>710</v>
      </c>
      <c r="C30" s="20">
        <v>71035</v>
      </c>
      <c r="D30" s="59" t="s">
        <v>48</v>
      </c>
      <c r="E30" s="6">
        <f>922460-94500</f>
        <v>827960</v>
      </c>
      <c r="F30" s="61">
        <f>200000-94500</f>
        <v>105500</v>
      </c>
      <c r="G30" s="73"/>
    </row>
    <row r="31" spans="1:7" ht="15.75" thickBot="1">
      <c r="A31" s="10"/>
      <c r="B31" s="18">
        <v>710</v>
      </c>
      <c r="C31" s="18">
        <v>71035</v>
      </c>
      <c r="D31" s="54" t="s">
        <v>8</v>
      </c>
      <c r="E31" s="64">
        <f>SUM(E28:E30)</f>
        <v>907460</v>
      </c>
      <c r="F31" s="64">
        <f>SUM(F28:F30)</f>
        <v>185000</v>
      </c>
      <c r="G31" s="74"/>
    </row>
    <row r="32" spans="1:7" ht="15">
      <c r="A32" s="8"/>
      <c r="B32" s="30"/>
      <c r="C32" s="30"/>
      <c r="D32" s="113"/>
      <c r="E32" s="84"/>
      <c r="F32" s="84"/>
      <c r="G32" s="124"/>
    </row>
    <row r="33" spans="1:7" ht="12.75">
      <c r="A33" s="9" t="s">
        <v>4</v>
      </c>
      <c r="B33" s="20">
        <v>750</v>
      </c>
      <c r="C33" s="20">
        <v>75023</v>
      </c>
      <c r="D33" s="59" t="s">
        <v>17</v>
      </c>
      <c r="E33" s="6">
        <v>75000</v>
      </c>
      <c r="F33" s="61">
        <v>75000</v>
      </c>
      <c r="G33" s="77"/>
    </row>
    <row r="34" spans="1:7" ht="13.5" thickBot="1">
      <c r="A34" s="13" t="s">
        <v>5</v>
      </c>
      <c r="B34" s="24">
        <v>750</v>
      </c>
      <c r="C34" s="31">
        <v>75023</v>
      </c>
      <c r="D34" s="135" t="s">
        <v>19</v>
      </c>
      <c r="E34" s="129">
        <v>120000</v>
      </c>
      <c r="F34" s="76">
        <v>120000</v>
      </c>
      <c r="G34" s="75"/>
    </row>
    <row r="35" spans="1:7" ht="13.5" thickBot="1">
      <c r="A35" s="11"/>
      <c r="B35" s="18">
        <v>750</v>
      </c>
      <c r="C35" s="18">
        <v>75023</v>
      </c>
      <c r="D35" s="63" t="s">
        <v>8</v>
      </c>
      <c r="E35" s="64">
        <f>SUM(E33:E34)</f>
        <v>195000</v>
      </c>
      <c r="F35" s="64">
        <f>SUM(F33:F34)</f>
        <v>195000</v>
      </c>
      <c r="G35" s="82"/>
    </row>
    <row r="36" spans="1:7" ht="14.25" customHeight="1">
      <c r="A36" s="33"/>
      <c r="B36" s="30"/>
      <c r="C36" s="30"/>
      <c r="D36" s="113"/>
      <c r="E36" s="84"/>
      <c r="F36" s="84"/>
      <c r="G36" s="84"/>
    </row>
    <row r="37" spans="1:7" ht="14.25" customHeight="1" thickBot="1">
      <c r="A37" s="13" t="s">
        <v>4</v>
      </c>
      <c r="B37" s="24">
        <v>754</v>
      </c>
      <c r="C37" s="24">
        <v>75416</v>
      </c>
      <c r="D37" s="78" t="s">
        <v>23</v>
      </c>
      <c r="E37" s="130">
        <v>548000</v>
      </c>
      <c r="F37" s="80">
        <f>300000-83420</f>
        <v>216580</v>
      </c>
      <c r="G37" s="81"/>
    </row>
    <row r="38" spans="1:7" ht="13.5" thickBot="1">
      <c r="A38" s="11"/>
      <c r="B38" s="18">
        <v>754</v>
      </c>
      <c r="C38" s="18">
        <v>75416</v>
      </c>
      <c r="D38" s="63" t="s">
        <v>8</v>
      </c>
      <c r="E38" s="64">
        <f>SUM(E37:E37)</f>
        <v>548000</v>
      </c>
      <c r="F38" s="64">
        <f>SUM(F37:F37)</f>
        <v>216580</v>
      </c>
      <c r="G38" s="82"/>
    </row>
    <row r="39" spans="1:7" ht="15">
      <c r="A39" s="9" t="s">
        <v>4</v>
      </c>
      <c r="B39" s="20">
        <v>801</v>
      </c>
      <c r="C39" s="20">
        <v>80101</v>
      </c>
      <c r="D39" s="87" t="s">
        <v>40</v>
      </c>
      <c r="E39" s="6">
        <v>5800000</v>
      </c>
      <c r="F39" s="89">
        <v>1000000</v>
      </c>
      <c r="G39" s="86"/>
    </row>
    <row r="40" spans="1:7" ht="15">
      <c r="A40" s="9" t="s">
        <v>5</v>
      </c>
      <c r="B40" s="20">
        <v>801</v>
      </c>
      <c r="C40" s="20">
        <v>80101</v>
      </c>
      <c r="D40" s="91" t="s">
        <v>20</v>
      </c>
      <c r="E40" s="6">
        <f>180000+192379+34000</f>
        <v>406379</v>
      </c>
      <c r="F40" s="89">
        <f>255000+55000</f>
        <v>310000</v>
      </c>
      <c r="G40" s="86"/>
    </row>
    <row r="41" spans="1:7" ht="15">
      <c r="A41" s="163" t="s">
        <v>6</v>
      </c>
      <c r="B41" s="24">
        <v>801</v>
      </c>
      <c r="C41" s="24">
        <v>80101</v>
      </c>
      <c r="D41" s="131" t="s">
        <v>30</v>
      </c>
      <c r="E41" s="130">
        <v>90000</v>
      </c>
      <c r="F41" s="90">
        <v>49000</v>
      </c>
      <c r="G41" s="106"/>
    </row>
    <row r="42" spans="1:7" ht="15.75" thickBot="1">
      <c r="A42" s="40" t="s">
        <v>7</v>
      </c>
      <c r="B42" s="31">
        <v>801</v>
      </c>
      <c r="C42" s="31">
        <v>80101</v>
      </c>
      <c r="D42" s="164" t="s">
        <v>56</v>
      </c>
      <c r="E42" s="129">
        <v>415</v>
      </c>
      <c r="F42" s="165">
        <v>415</v>
      </c>
      <c r="G42" s="92"/>
    </row>
    <row r="43" spans="1:7" ht="13.5" thickBot="1">
      <c r="A43" s="12"/>
      <c r="B43" s="18">
        <v>801</v>
      </c>
      <c r="C43" s="18">
        <v>80101</v>
      </c>
      <c r="D43" s="63" t="s">
        <v>8</v>
      </c>
      <c r="E43" s="64">
        <f>SUM(E39:E42)</f>
        <v>6296794</v>
      </c>
      <c r="F43" s="64">
        <f>SUM(F39:F42)</f>
        <v>1359415</v>
      </c>
      <c r="G43" s="82"/>
    </row>
    <row r="44" spans="1:7" ht="9" customHeight="1">
      <c r="A44" s="33"/>
      <c r="B44" s="30"/>
      <c r="C44" s="30"/>
      <c r="D44" s="83"/>
      <c r="E44" s="84"/>
      <c r="F44" s="84"/>
      <c r="G44" s="84"/>
    </row>
    <row r="45" spans="1:7" ht="15">
      <c r="A45" s="9" t="s">
        <v>4</v>
      </c>
      <c r="B45" s="20">
        <v>801</v>
      </c>
      <c r="C45" s="20">
        <v>80104</v>
      </c>
      <c r="D45" s="91" t="s">
        <v>21</v>
      </c>
      <c r="E45" s="6">
        <f>100000+175000</f>
        <v>275000</v>
      </c>
      <c r="F45" s="89">
        <v>185000</v>
      </c>
      <c r="G45" s="86"/>
    </row>
    <row r="46" spans="1:7" ht="15">
      <c r="A46" s="9" t="s">
        <v>5</v>
      </c>
      <c r="B46" s="20">
        <v>801</v>
      </c>
      <c r="C46" s="20">
        <v>80104</v>
      </c>
      <c r="D46" s="91" t="s">
        <v>32</v>
      </c>
      <c r="E46" s="6">
        <f>8000+14500</f>
        <v>22500</v>
      </c>
      <c r="F46" s="89">
        <f>8000+14500</f>
        <v>22500</v>
      </c>
      <c r="G46" s="86"/>
    </row>
    <row r="47" spans="1:7" ht="19.5">
      <c r="A47" s="9" t="s">
        <v>6</v>
      </c>
      <c r="B47" s="20">
        <v>801</v>
      </c>
      <c r="C47" s="20">
        <v>80104</v>
      </c>
      <c r="D47" s="169" t="s">
        <v>31</v>
      </c>
      <c r="E47" s="6">
        <v>2280000</v>
      </c>
      <c r="F47" s="89">
        <v>1175000</v>
      </c>
      <c r="G47" s="166" t="s">
        <v>44</v>
      </c>
    </row>
    <row r="48" spans="1:7" ht="12.75">
      <c r="A48" s="13" t="s">
        <v>7</v>
      </c>
      <c r="B48" s="24">
        <v>801</v>
      </c>
      <c r="C48" s="24">
        <v>80104</v>
      </c>
      <c r="D48" s="131" t="s">
        <v>58</v>
      </c>
      <c r="E48" s="130">
        <v>25000</v>
      </c>
      <c r="F48" s="90">
        <v>25000</v>
      </c>
      <c r="G48" s="166"/>
    </row>
    <row r="49" spans="1:7" ht="13.5" thickBot="1">
      <c r="A49" s="40" t="s">
        <v>16</v>
      </c>
      <c r="B49" s="31">
        <v>801</v>
      </c>
      <c r="C49" s="31">
        <v>80104</v>
      </c>
      <c r="D49" s="168" t="s">
        <v>59</v>
      </c>
      <c r="E49" s="129">
        <v>6000</v>
      </c>
      <c r="F49" s="165">
        <v>6000</v>
      </c>
      <c r="G49" s="167"/>
    </row>
    <row r="50" spans="1:7" ht="15.75" thickBot="1">
      <c r="A50" s="10"/>
      <c r="B50" s="18">
        <v>801</v>
      </c>
      <c r="C50" s="18">
        <v>80104</v>
      </c>
      <c r="D50" s="63" t="s">
        <v>8</v>
      </c>
      <c r="E50" s="64">
        <f>SUM(E45:E49)</f>
        <v>2608500</v>
      </c>
      <c r="F50" s="64">
        <f>SUM(F45:F49)</f>
        <v>1413500</v>
      </c>
      <c r="G50" s="82"/>
    </row>
    <row r="51" spans="1:7" ht="9" customHeight="1">
      <c r="A51" s="116"/>
      <c r="B51" s="42"/>
      <c r="C51" s="42"/>
      <c r="D51" s="96"/>
      <c r="E51" s="117"/>
      <c r="F51" s="97"/>
      <c r="G51" s="97"/>
    </row>
    <row r="52" spans="1:7" ht="19.5">
      <c r="A52" s="9" t="s">
        <v>4</v>
      </c>
      <c r="B52" s="20">
        <v>801</v>
      </c>
      <c r="C52" s="20">
        <v>80110</v>
      </c>
      <c r="D52" s="118" t="s">
        <v>33</v>
      </c>
      <c r="E52" s="120">
        <v>5100000</v>
      </c>
      <c r="F52" s="119">
        <v>1048000</v>
      </c>
      <c r="G52" s="136" t="s">
        <v>44</v>
      </c>
    </row>
    <row r="53" spans="1:7" ht="12.75">
      <c r="A53" s="9" t="s">
        <v>5</v>
      </c>
      <c r="B53" s="20">
        <v>801</v>
      </c>
      <c r="C53" s="20">
        <v>80110</v>
      </c>
      <c r="D53" s="118" t="s">
        <v>30</v>
      </c>
      <c r="E53" s="120">
        <v>90000</v>
      </c>
      <c r="F53" s="119">
        <v>49000</v>
      </c>
      <c r="G53" s="107"/>
    </row>
    <row r="54" spans="1:7" ht="20.25" thickBot="1">
      <c r="A54" s="9" t="s">
        <v>6</v>
      </c>
      <c r="B54" s="20">
        <v>801</v>
      </c>
      <c r="C54" s="20">
        <v>80110</v>
      </c>
      <c r="D54" s="118" t="s">
        <v>34</v>
      </c>
      <c r="E54" s="120">
        <f>565000+60000</f>
        <v>625000</v>
      </c>
      <c r="F54" s="119">
        <f>560000+60000</f>
        <v>620000</v>
      </c>
      <c r="G54" s="136" t="s">
        <v>44</v>
      </c>
    </row>
    <row r="55" spans="1:7" ht="15.75" thickBot="1">
      <c r="A55" s="10"/>
      <c r="B55" s="18">
        <v>801</v>
      </c>
      <c r="C55" s="18">
        <v>80110</v>
      </c>
      <c r="D55" s="63" t="s">
        <v>8</v>
      </c>
      <c r="E55" s="64">
        <f>SUM(E52:E54)</f>
        <v>5815000</v>
      </c>
      <c r="F55" s="64">
        <f>SUM(F52:F54)</f>
        <v>1717000</v>
      </c>
      <c r="G55" s="82"/>
    </row>
    <row r="56" spans="1:7" ht="30.75" customHeight="1" hidden="1">
      <c r="A56" s="9"/>
      <c r="B56" s="20"/>
      <c r="C56" s="20"/>
      <c r="D56" s="87"/>
      <c r="E56" s="88"/>
      <c r="F56" s="89"/>
      <c r="G56" s="86"/>
    </row>
    <row r="57" spans="1:7" ht="9.75" customHeight="1">
      <c r="A57" s="9"/>
      <c r="B57" s="20"/>
      <c r="C57" s="20"/>
      <c r="D57" s="87"/>
      <c r="E57" s="88"/>
      <c r="F57" s="89"/>
      <c r="G57" s="86"/>
    </row>
    <row r="58" spans="1:7" ht="15.75" thickBot="1">
      <c r="A58" s="13" t="s">
        <v>4</v>
      </c>
      <c r="B58" s="23">
        <v>852</v>
      </c>
      <c r="C58" s="23">
        <v>85202</v>
      </c>
      <c r="D58" s="132" t="s">
        <v>35</v>
      </c>
      <c r="E58" s="93">
        <v>7200</v>
      </c>
      <c r="F58" s="94">
        <v>7200</v>
      </c>
      <c r="G58" s="95"/>
    </row>
    <row r="59" spans="1:7" ht="13.5" thickBot="1">
      <c r="A59" s="12"/>
      <c r="B59" s="18">
        <v>852</v>
      </c>
      <c r="C59" s="18">
        <v>85202</v>
      </c>
      <c r="D59" s="63" t="s">
        <v>8</v>
      </c>
      <c r="E59" s="64">
        <f>SUM(E58)</f>
        <v>7200</v>
      </c>
      <c r="F59" s="64">
        <f>SUM(F58)</f>
        <v>7200</v>
      </c>
      <c r="G59" s="82"/>
    </row>
    <row r="60" spans="1:7" ht="11.25" customHeight="1">
      <c r="A60" s="45"/>
      <c r="B60" s="42"/>
      <c r="C60" s="42"/>
      <c r="D60" s="96"/>
      <c r="E60" s="97"/>
      <c r="F60" s="97"/>
      <c r="G60" s="97"/>
    </row>
    <row r="61" spans="1:7" ht="13.5" thickBot="1">
      <c r="A61" s="40" t="s">
        <v>4</v>
      </c>
      <c r="B61" s="31">
        <v>852</v>
      </c>
      <c r="C61" s="31">
        <v>85219</v>
      </c>
      <c r="D61" s="133" t="s">
        <v>14</v>
      </c>
      <c r="E61" s="129">
        <v>22240</v>
      </c>
      <c r="F61" s="98">
        <v>22240</v>
      </c>
      <c r="G61" s="99"/>
    </row>
    <row r="62" spans="1:7" ht="13.5" thickBot="1">
      <c r="A62" s="12"/>
      <c r="B62" s="18">
        <v>852</v>
      </c>
      <c r="C62" s="18">
        <v>85219</v>
      </c>
      <c r="D62" s="63" t="s">
        <v>8</v>
      </c>
      <c r="E62" s="64">
        <f>SUM(E61)</f>
        <v>22240</v>
      </c>
      <c r="F62" s="64">
        <f>SUM(F61)</f>
        <v>22240</v>
      </c>
      <c r="G62" s="82"/>
    </row>
    <row r="63" spans="1:7" ht="9" customHeight="1">
      <c r="A63" s="8"/>
      <c r="B63" s="19"/>
      <c r="C63" s="19"/>
      <c r="D63" s="66"/>
      <c r="E63" s="67"/>
      <c r="F63" s="68"/>
      <c r="G63" s="100"/>
    </row>
    <row r="64" spans="1:7" ht="39" thickBot="1">
      <c r="A64" s="144" t="s">
        <v>4</v>
      </c>
      <c r="B64" s="31">
        <v>900</v>
      </c>
      <c r="C64" s="31">
        <v>90004</v>
      </c>
      <c r="D64" s="141" t="s">
        <v>50</v>
      </c>
      <c r="E64" s="129">
        <v>2248000</v>
      </c>
      <c r="F64" s="142">
        <v>200000</v>
      </c>
      <c r="G64" s="143"/>
    </row>
    <row r="65" spans="1:7" ht="13.5" thickBot="1">
      <c r="A65" s="137"/>
      <c r="B65" s="138">
        <v>900</v>
      </c>
      <c r="C65" s="138">
        <v>90004</v>
      </c>
      <c r="D65" s="139" t="s">
        <v>8</v>
      </c>
      <c r="E65" s="140">
        <f>SUM(E64:E64)</f>
        <v>2248000</v>
      </c>
      <c r="F65" s="140">
        <f>SUM(F64:F64)</f>
        <v>200000</v>
      </c>
      <c r="G65" s="140"/>
    </row>
    <row r="66" spans="1:7" ht="9" customHeight="1">
      <c r="A66" s="15"/>
      <c r="B66" s="25"/>
      <c r="C66" s="25"/>
      <c r="D66" s="101"/>
      <c r="E66" s="73"/>
      <c r="F66" s="73"/>
      <c r="G66" s="73"/>
    </row>
    <row r="67" spans="1:7" ht="12.75" customHeight="1">
      <c r="A67" s="121" t="s">
        <v>4</v>
      </c>
      <c r="B67" s="16">
        <v>900</v>
      </c>
      <c r="C67" s="16">
        <v>90095</v>
      </c>
      <c r="D67" s="5" t="s">
        <v>51</v>
      </c>
      <c r="E67" s="6">
        <v>3396000</v>
      </c>
      <c r="F67" s="61">
        <v>580847</v>
      </c>
      <c r="G67" s="62"/>
    </row>
    <row r="68" spans="1:7" ht="27" customHeight="1">
      <c r="A68" s="7" t="s">
        <v>5</v>
      </c>
      <c r="B68" s="16">
        <v>900</v>
      </c>
      <c r="C68" s="16">
        <v>90095</v>
      </c>
      <c r="D68" s="176" t="s">
        <v>52</v>
      </c>
      <c r="E68" s="6">
        <v>5485000</v>
      </c>
      <c r="F68" s="61">
        <v>700000</v>
      </c>
      <c r="G68" s="62"/>
    </row>
    <row r="69" spans="1:7" ht="12.75">
      <c r="A69" s="7" t="s">
        <v>6</v>
      </c>
      <c r="B69" s="16">
        <v>900</v>
      </c>
      <c r="C69" s="16">
        <v>90095</v>
      </c>
      <c r="D69" s="176" t="s">
        <v>60</v>
      </c>
      <c r="E69" s="6">
        <v>5680</v>
      </c>
      <c r="F69" s="61">
        <v>5680</v>
      </c>
      <c r="G69" s="62"/>
    </row>
    <row r="70" spans="1:7" ht="13.5" thickBot="1">
      <c r="A70" s="26" t="s">
        <v>7</v>
      </c>
      <c r="B70" s="48">
        <v>900</v>
      </c>
      <c r="C70" s="48">
        <v>90095</v>
      </c>
      <c r="D70" s="146" t="s">
        <v>61</v>
      </c>
      <c r="E70" s="130">
        <v>22560</v>
      </c>
      <c r="F70" s="80">
        <v>22560</v>
      </c>
      <c r="G70" s="79"/>
    </row>
    <row r="71" spans="1:7" ht="13.5" thickBot="1">
      <c r="A71" s="41"/>
      <c r="B71" s="18">
        <v>900</v>
      </c>
      <c r="C71" s="18">
        <v>90095</v>
      </c>
      <c r="D71" s="63" t="s">
        <v>8</v>
      </c>
      <c r="E71" s="64">
        <f>SUM(E67:E70)</f>
        <v>8909240</v>
      </c>
      <c r="F71" s="64">
        <f>SUM(F67:F70)</f>
        <v>1309087</v>
      </c>
      <c r="G71" s="64"/>
    </row>
    <row r="72" spans="1:7" ht="9.75" customHeight="1">
      <c r="A72" s="173"/>
      <c r="B72" s="42"/>
      <c r="C72" s="42"/>
      <c r="D72" s="174"/>
      <c r="E72" s="97"/>
      <c r="F72" s="97"/>
      <c r="G72" s="97"/>
    </row>
    <row r="73" spans="1:7" ht="12.75">
      <c r="A73" s="7" t="s">
        <v>4</v>
      </c>
      <c r="B73" s="20">
        <v>921</v>
      </c>
      <c r="C73" s="20">
        <v>92195</v>
      </c>
      <c r="D73" s="147" t="s">
        <v>36</v>
      </c>
      <c r="E73" s="6">
        <v>392326</v>
      </c>
      <c r="F73" s="61">
        <f>4270+25620+100000+262436</f>
        <v>392326</v>
      </c>
      <c r="G73" s="107"/>
    </row>
    <row r="74" spans="1:7" ht="13.5" thickBot="1">
      <c r="A74" s="145"/>
      <c r="B74" s="21">
        <v>921</v>
      </c>
      <c r="C74" s="21">
        <v>92195</v>
      </c>
      <c r="D74" s="175" t="s">
        <v>8</v>
      </c>
      <c r="E74" s="81">
        <f>SUM(E73)</f>
        <v>392326</v>
      </c>
      <c r="F74" s="81">
        <f>SUM(F73)</f>
        <v>392326</v>
      </c>
      <c r="G74" s="81"/>
    </row>
    <row r="75" spans="1:7" ht="9" customHeight="1">
      <c r="A75" s="14"/>
      <c r="B75" s="46"/>
      <c r="C75" s="46"/>
      <c r="D75" s="103"/>
      <c r="E75" s="104"/>
      <c r="F75" s="104"/>
      <c r="G75" s="104"/>
    </row>
    <row r="76" spans="1:7" ht="29.25">
      <c r="A76" s="15" t="s">
        <v>4</v>
      </c>
      <c r="B76" s="22">
        <v>926</v>
      </c>
      <c r="C76" s="22">
        <v>92601</v>
      </c>
      <c r="D76" s="134" t="s">
        <v>18</v>
      </c>
      <c r="E76" s="73">
        <f>31500000-1</f>
        <v>31499999</v>
      </c>
      <c r="F76" s="102">
        <f>31500000-1</f>
        <v>31499999</v>
      </c>
      <c r="G76" s="136" t="s">
        <v>45</v>
      </c>
    </row>
    <row r="77" spans="1:7" ht="30" customHeight="1" thickBot="1">
      <c r="A77" s="50" t="s">
        <v>5</v>
      </c>
      <c r="B77" s="24">
        <v>926</v>
      </c>
      <c r="C77" s="24">
        <v>92601</v>
      </c>
      <c r="D77" s="105" t="s">
        <v>25</v>
      </c>
      <c r="E77" s="77">
        <v>2500000</v>
      </c>
      <c r="F77" s="60">
        <f>131000-92436+1</f>
        <v>38565</v>
      </c>
      <c r="G77" s="106"/>
    </row>
    <row r="78" spans="1:7" ht="13.5" thickBot="1">
      <c r="A78" s="49"/>
      <c r="B78" s="18">
        <v>926</v>
      </c>
      <c r="C78" s="18">
        <v>92601</v>
      </c>
      <c r="D78" s="54" t="s">
        <v>13</v>
      </c>
      <c r="E78" s="64">
        <f>SUM(E76:E77)</f>
        <v>33999999</v>
      </c>
      <c r="F78" s="64">
        <f>SUM(F76:F77)</f>
        <v>31538564</v>
      </c>
      <c r="G78" s="64"/>
    </row>
    <row r="79" spans="1:7" ht="9" customHeight="1">
      <c r="A79" s="14"/>
      <c r="B79" s="30"/>
      <c r="C79" s="30"/>
      <c r="D79" s="113"/>
      <c r="E79" s="84"/>
      <c r="F79" s="84"/>
      <c r="G79" s="84"/>
    </row>
    <row r="80" spans="1:7" ht="15.75" thickBot="1">
      <c r="A80" s="50" t="s">
        <v>4</v>
      </c>
      <c r="B80" s="24">
        <v>926</v>
      </c>
      <c r="C80" s="24">
        <v>92695</v>
      </c>
      <c r="D80" s="146" t="s">
        <v>53</v>
      </c>
      <c r="E80" s="79">
        <v>6300</v>
      </c>
      <c r="F80" s="80">
        <v>6300</v>
      </c>
      <c r="G80" s="148"/>
    </row>
    <row r="81" spans="1:7" ht="13.5" thickBot="1">
      <c r="A81" s="49"/>
      <c r="B81" s="18">
        <v>926</v>
      </c>
      <c r="C81" s="18">
        <v>92695</v>
      </c>
      <c r="D81" s="54" t="s">
        <v>13</v>
      </c>
      <c r="E81" s="64">
        <f>SUM(E79:E80)</f>
        <v>6300</v>
      </c>
      <c r="F81" s="64">
        <f>SUM(F79:F80)</f>
        <v>6300</v>
      </c>
      <c r="G81" s="64"/>
    </row>
    <row r="82" spans="1:7" ht="20.25" customHeight="1" thickBot="1" thickTop="1">
      <c r="A82" s="4" t="s">
        <v>9</v>
      </c>
      <c r="B82" s="44"/>
      <c r="C82" s="44"/>
      <c r="D82" s="108"/>
      <c r="E82" s="109">
        <f>SUM(E13,E16,E20,E26,E31,E35,E38,E43,E50,E55,E59,E62,E65,E71,E74,E78,E81)</f>
        <v>87270049</v>
      </c>
      <c r="F82" s="109">
        <f>SUM(F13,F16,F20,F26,F31,F35,F38,F43,F50,F55,F59,F62,F65,F71,F74,F78,F81)</f>
        <v>43547152</v>
      </c>
      <c r="G82" s="110"/>
    </row>
    <row r="83" spans="1:7" ht="19.5" customHeight="1" thickTop="1">
      <c r="A83" s="3"/>
      <c r="B83" s="3"/>
      <c r="C83" s="3"/>
      <c r="D83" s="3"/>
      <c r="E83" s="35"/>
      <c r="F83" s="34"/>
      <c r="G83" s="3"/>
    </row>
    <row r="84" spans="1:7" ht="13.5" customHeight="1">
      <c r="A84" s="3"/>
      <c r="B84" s="3"/>
      <c r="C84" s="3"/>
      <c r="D84" s="3"/>
      <c r="E84" s="3"/>
      <c r="F84" s="34"/>
      <c r="G84" s="3"/>
    </row>
    <row r="85" spans="1:7" ht="24" customHeight="1">
      <c r="A85" s="3"/>
      <c r="B85" s="3"/>
      <c r="C85" s="3"/>
      <c r="D85" s="3"/>
      <c r="E85" s="3"/>
      <c r="F85" s="34"/>
      <c r="G85" s="3"/>
    </row>
    <row r="86" spans="1:7" ht="12.75">
      <c r="A86" s="3"/>
      <c r="B86" s="3"/>
      <c r="C86" s="3"/>
      <c r="D86" s="3"/>
      <c r="E86" s="3"/>
      <c r="F86" s="35"/>
      <c r="G86" s="3"/>
    </row>
    <row r="87" spans="1:7" ht="12.75">
      <c r="A87" s="3"/>
      <c r="B87" s="3"/>
      <c r="C87" s="3"/>
      <c r="D87" s="3"/>
      <c r="E87" s="3"/>
      <c r="F87" s="35"/>
      <c r="G87" s="3"/>
    </row>
    <row r="88" spans="1:7" ht="12.75">
      <c r="A88" s="3"/>
      <c r="B88" s="3"/>
      <c r="C88" s="3"/>
      <c r="D88" s="3"/>
      <c r="E88" s="3"/>
      <c r="F88" s="35"/>
      <c r="G88" s="3"/>
    </row>
    <row r="89" ht="12.75">
      <c r="F89" s="36"/>
    </row>
  </sheetData>
  <sheetProtection/>
  <mergeCells count="9">
    <mergeCell ref="F2:G2"/>
    <mergeCell ref="A1:D1"/>
    <mergeCell ref="A3:G3"/>
    <mergeCell ref="A4:A5"/>
    <mergeCell ref="G4:G5"/>
    <mergeCell ref="D4:D5"/>
    <mergeCell ref="C4:C5"/>
    <mergeCell ref="B4:B5"/>
    <mergeCell ref="F4:F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67" r:id="rId1"/>
  <headerFooter alignWithMargins="0">
    <oddHeader>&amp;R&amp;"Arial,Pogrubiony"&amp;12Zał. Nr 1</oddHeader>
  </headerFooter>
  <rowBreaks count="1" manualBreakCount="1">
    <brk id="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Gosia Fronckiewicz</cp:lastModifiedBy>
  <cp:lastPrinted>2010-06-11T12:34:04Z</cp:lastPrinted>
  <dcterms:created xsi:type="dcterms:W3CDTF">2005-04-14T11:36:10Z</dcterms:created>
  <dcterms:modified xsi:type="dcterms:W3CDTF">2010-06-14T08:36:03Z</dcterms:modified>
  <cp:category/>
  <cp:version/>
  <cp:contentType/>
  <cp:contentStatus/>
</cp:coreProperties>
</file>