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'Arkusz1'!$A$1:$H$132</definedName>
  </definedNames>
  <calcPr fullCalcOnLoad="1"/>
</workbook>
</file>

<file path=xl/sharedStrings.xml><?xml version="1.0" encoding="utf-8"?>
<sst xmlns="http://schemas.openxmlformats.org/spreadsheetml/2006/main" count="111" uniqueCount="46">
  <si>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</si>
  <si>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</si>
  <si>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</si>
  <si>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</si>
  <si>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</si>
  <si>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</si>
  <si>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</si>
  <si>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</si>
  <si>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</si>
  <si>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</si>
  <si>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</si>
  <si>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</si>
  <si>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</si>
  <si>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</si>
  <si>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</si>
  <si>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</si>
  <si>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</si>
  <si>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</si>
  <si>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</si>
  <si>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</si>
  <si>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</si>
  <si>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</si>
  <si>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</si>
  <si>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</si>
  <si>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</si>
  <si>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</si>
  <si>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</si>
  <si>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</si>
  <si>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</si>
  <si>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</si>
  <si>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</si>
  <si>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</si>
  <si>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</si>
  <si>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</si>
  <si>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</si>
  <si>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</si>
  <si>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</si>
  <si>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</si>
  <si>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</si>
  <si>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</si>
  <si>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Zał. Nr 1</t>
  </si>
  <si>
    <t>Bezpieczeństwo publiczne i ochrona przeciwpożarowa</t>
  </si>
  <si>
    <t xml:space="preserve">Straż Miejska </t>
  </si>
  <si>
    <t xml:space="preserve">w tym: </t>
  </si>
  <si>
    <t xml:space="preserve">wydatki bieżące </t>
  </si>
  <si>
    <t>Zał.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</si>
</sst>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8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 wrapText="1"/>
    </xf>
    <xf numFmtId="167" fontId="0" fillId="0" borderId="21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7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7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7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164" fontId="0" fillId="0" borderId="26" xfId="0" applyNumberFormat="1" applyBorder="1" applyAlignment="1">
      <alignment/>
    </xf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15.75">
      <c r="A1" s="1"/>
      <c r="B1" s="1"/>
      <c r="C1" s="1"/>
      <c r="D1" s="1"/>
      <c r="F1" s="50" t="s">
        <v>45</v>
      </c>
    </row>
    <row r="2" spans="1:5" ht="18">
      <c r="A2" s="52" t="s">
        <v>29</v>
      </c>
      <c r="B2" s="52"/>
      <c r="C2" s="52"/>
      <c r="D2" s="52"/>
      <c r="E2" s="53"/>
    </row>
    <row r="3" ht="56.25" customHeight="1" hidden="1" thickBot="1"/>
    <row r="4" spans="1:9" ht="15" customHeight="1" thickBot="1">
      <c r="A4" s="22"/>
      <c r="B4" s="23"/>
      <c r="C4" s="23"/>
      <c r="D4" s="24"/>
      <c r="E4" s="24"/>
      <c r="F4" s="54" t="s">
        <v>28</v>
      </c>
      <c r="G4" s="19"/>
      <c r="H4" s="24"/>
      <c r="I4" s="3"/>
    </row>
    <row r="5" spans="1:9" ht="55.5" customHeight="1" thickBot="1" thickTop="1">
      <c r="A5" s="45" t="s">
        <v>0</v>
      </c>
      <c r="B5" s="45" t="s">
        <v>1</v>
      </c>
      <c r="C5" s="25" t="s">
        <v>21</v>
      </c>
      <c r="D5" s="25" t="s">
        <v>15</v>
      </c>
      <c r="E5" s="25" t="s">
        <v>14</v>
      </c>
      <c r="F5" s="25" t="s">
        <v>22</v>
      </c>
      <c r="G5" s="42"/>
      <c r="H5" s="33" t="s">
        <v>5</v>
      </c>
      <c r="I5" s="3"/>
    </row>
    <row r="6" spans="1:9" ht="13.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12">
        <v>6</v>
      </c>
      <c r="G6" s="43"/>
      <c r="H6" s="29">
        <v>8</v>
      </c>
      <c r="I6" s="3"/>
    </row>
    <row r="7" spans="1:8" ht="12.75">
      <c r="A7" s="6"/>
      <c r="B7" s="6"/>
      <c r="C7" s="6"/>
      <c r="D7" s="6"/>
      <c r="E7" s="6"/>
      <c r="F7" s="10"/>
      <c r="G7" s="6"/>
      <c r="H7" s="30"/>
    </row>
    <row r="8" spans="1:8" ht="13.5" thickBot="1">
      <c r="A8" s="5"/>
      <c r="B8" s="5" t="s">
        <v>13</v>
      </c>
      <c r="C8" s="93">
        <f>SUM(C10,C23,C31,C38,C102,C111,C120)</f>
        <v>279684.37</v>
      </c>
      <c r="D8" s="93">
        <f>SUM(D10,D23,D31,D38,D102,D111,D120)</f>
        <v>6102359</v>
      </c>
      <c r="E8" s="93">
        <f>SUM(E10,E23,E31,E38,E102,E111,E120)</f>
        <v>6382043.37</v>
      </c>
      <c r="F8" s="8">
        <f>SUM(F10,F38,F102,F111,F120)</f>
        <v>0</v>
      </c>
      <c r="G8" s="44"/>
      <c r="H8" s="34" t="e">
        <f>SUM(#REF!,H38,H102,H111,#REF!)</f>
        <v>#REF!</v>
      </c>
    </row>
    <row r="9" spans="1:8" ht="13.5" thickTop="1">
      <c r="A9" s="7"/>
      <c r="B9" s="7"/>
      <c r="C9" s="94"/>
      <c r="D9" s="95"/>
      <c r="E9" s="95"/>
      <c r="F9" s="46"/>
      <c r="G9" s="44"/>
      <c r="H9" s="47"/>
    </row>
    <row r="10" spans="1:8" ht="12.75">
      <c r="A10" s="37">
        <v>700</v>
      </c>
      <c r="B10" s="37" t="s">
        <v>7</v>
      </c>
      <c r="C10" s="110">
        <f>SUM(C11,C17)</f>
        <v>30391.15</v>
      </c>
      <c r="D10" s="111">
        <f>SUM(D11,D17)</f>
        <v>5275800</v>
      </c>
      <c r="E10" s="111">
        <f>SUM(E15,E21)</f>
        <v>5306191.15</v>
      </c>
      <c r="F10" s="39">
        <f>SUM(F11)</f>
        <v>0</v>
      </c>
      <c r="G10" s="44"/>
      <c r="H10" s="47"/>
    </row>
    <row r="11" spans="1:8" ht="18" customHeight="1">
      <c r="A11" s="62"/>
      <c r="B11" s="64" t="s">
        <v>30</v>
      </c>
      <c r="C11" s="112">
        <f>SUM(C12:C13)</f>
        <v>5391.15</v>
      </c>
      <c r="D11" s="113">
        <f>SUM(D12:D13)</f>
        <v>5275800</v>
      </c>
      <c r="E11" s="113"/>
      <c r="F11" s="61">
        <v>0</v>
      </c>
      <c r="G11" s="44"/>
      <c r="H11" s="47"/>
    </row>
    <row r="12" spans="1:8" ht="12.75">
      <c r="A12" s="6"/>
      <c r="B12" s="51" t="s">
        <v>32</v>
      </c>
      <c r="C12" s="114">
        <v>5391.15</v>
      </c>
      <c r="D12" s="115">
        <v>5186100</v>
      </c>
      <c r="E12" s="115"/>
      <c r="F12" s="11"/>
      <c r="G12" s="9"/>
      <c r="H12" s="32"/>
    </row>
    <row r="13" spans="1:8" ht="12.75">
      <c r="A13" s="6"/>
      <c r="B13" s="38" t="s">
        <v>35</v>
      </c>
      <c r="C13" s="114"/>
      <c r="D13" s="115">
        <v>89700</v>
      </c>
      <c r="E13" s="115"/>
      <c r="F13" s="11"/>
      <c r="G13" s="9"/>
      <c r="H13" s="32"/>
    </row>
    <row r="14" spans="1:8" ht="12.75">
      <c r="A14" s="6"/>
      <c r="B14" s="38"/>
      <c r="C14" s="114"/>
      <c r="D14" s="115"/>
      <c r="E14" s="116"/>
      <c r="F14" s="11"/>
      <c r="G14" s="9"/>
      <c r="H14" s="19"/>
    </row>
    <row r="15" spans="1:8" ht="12.75">
      <c r="A15" s="6"/>
      <c r="B15" s="38" t="s">
        <v>37</v>
      </c>
      <c r="C15" s="114"/>
      <c r="D15" s="115"/>
      <c r="E15" s="95">
        <f>SUM(E16)</f>
        <v>5281191.15</v>
      </c>
      <c r="F15" s="11"/>
      <c r="G15" s="9"/>
      <c r="H15" s="19"/>
    </row>
    <row r="16" spans="1:8" ht="12.75">
      <c r="A16" s="6"/>
      <c r="B16" s="56" t="s">
        <v>38</v>
      </c>
      <c r="C16" s="117"/>
      <c r="D16" s="118"/>
      <c r="E16" s="118">
        <f>5275800+5391.15</f>
        <v>5281191.15</v>
      </c>
      <c r="F16" s="16"/>
      <c r="G16" s="9"/>
      <c r="H16" s="19"/>
    </row>
    <row r="17" spans="1:8" ht="18.75" customHeight="1">
      <c r="A17" s="57"/>
      <c r="B17" s="37" t="s">
        <v>12</v>
      </c>
      <c r="C17" s="112">
        <f>SUM(C18:C19)</f>
        <v>25000</v>
      </c>
      <c r="D17" s="113">
        <f>SUM(D18:D19)</f>
        <v>0</v>
      </c>
      <c r="E17" s="111"/>
      <c r="F17" s="58">
        <v>0</v>
      </c>
      <c r="G17" s="44"/>
      <c r="H17" s="47"/>
    </row>
    <row r="18" spans="1:8" ht="12.75">
      <c r="A18" s="6"/>
      <c r="B18" s="51" t="s">
        <v>31</v>
      </c>
      <c r="C18" s="114"/>
      <c r="D18" s="115"/>
      <c r="E18" s="115"/>
      <c r="F18" s="11"/>
      <c r="G18" s="9"/>
      <c r="H18" s="32"/>
    </row>
    <row r="19" spans="1:8" ht="12.75">
      <c r="A19" s="6"/>
      <c r="B19" s="38" t="s">
        <v>33</v>
      </c>
      <c r="C19" s="114">
        <v>25000</v>
      </c>
      <c r="D19" s="115">
        <v>0</v>
      </c>
      <c r="E19" s="115"/>
      <c r="F19" s="11"/>
      <c r="G19" s="9"/>
      <c r="H19" s="32"/>
    </row>
    <row r="20" spans="1:8" ht="12.75">
      <c r="A20" s="6"/>
      <c r="B20" s="38"/>
      <c r="C20" s="114"/>
      <c r="D20" s="115"/>
      <c r="E20" s="115"/>
      <c r="F20" s="11"/>
      <c r="G20" s="9"/>
      <c r="H20" s="19"/>
    </row>
    <row r="21" spans="1:8" ht="12.75">
      <c r="A21" s="6"/>
      <c r="B21" s="38" t="s">
        <v>37</v>
      </c>
      <c r="C21" s="114"/>
      <c r="D21" s="115"/>
      <c r="E21" s="95">
        <f>SUM(E22)</f>
        <v>25000</v>
      </c>
      <c r="F21" s="11"/>
      <c r="G21" s="9"/>
      <c r="H21" s="19"/>
    </row>
    <row r="22" spans="1:8" ht="13.5" thickBot="1">
      <c r="A22" s="76"/>
      <c r="B22" s="66" t="s">
        <v>38</v>
      </c>
      <c r="C22" s="119"/>
      <c r="D22" s="120"/>
      <c r="E22" s="120">
        <v>25000</v>
      </c>
      <c r="F22" s="67"/>
      <c r="G22" s="9"/>
      <c r="H22" s="19"/>
    </row>
    <row r="23" spans="1:8" ht="26.25" customHeight="1">
      <c r="A23" s="37">
        <v>750</v>
      </c>
      <c r="B23" s="37" t="s">
        <v>11</v>
      </c>
      <c r="C23" s="110">
        <f>SUM(C24)</f>
        <v>2630</v>
      </c>
      <c r="D23" s="111">
        <f>SUM(D24)</f>
        <v>8627</v>
      </c>
      <c r="E23" s="111">
        <f>SUM(E29)</f>
        <v>11257</v>
      </c>
      <c r="F23" s="39">
        <f>SUM(F24)</f>
        <v>0</v>
      </c>
      <c r="G23" s="44"/>
      <c r="H23" s="47"/>
    </row>
    <row r="24" spans="1:8" ht="12.75">
      <c r="A24" s="62"/>
      <c r="B24" s="64" t="s">
        <v>12</v>
      </c>
      <c r="C24" s="121">
        <f>SUM(C26:C27)</f>
        <v>2630</v>
      </c>
      <c r="D24" s="121">
        <f>SUM(D26:D27)</f>
        <v>8627</v>
      </c>
      <c r="E24" s="122"/>
      <c r="F24" s="26">
        <v>0</v>
      </c>
      <c r="G24" s="44"/>
      <c r="H24" s="47"/>
    </row>
    <row r="25" spans="1:8" ht="12.75">
      <c r="A25" s="6"/>
      <c r="B25" s="51" t="s">
        <v>31</v>
      </c>
      <c r="C25" s="114"/>
      <c r="D25" s="115"/>
      <c r="E25" s="115"/>
      <c r="F25" s="11"/>
      <c r="G25" s="9"/>
      <c r="H25" s="32"/>
    </row>
    <row r="26" spans="1:8" ht="12.75">
      <c r="A26" s="6"/>
      <c r="B26" s="51" t="s">
        <v>36</v>
      </c>
      <c r="C26" s="114">
        <v>2491</v>
      </c>
      <c r="D26" s="115">
        <v>8627</v>
      </c>
      <c r="E26" s="115"/>
      <c r="F26" s="11"/>
      <c r="G26" s="9"/>
      <c r="H26" s="32"/>
    </row>
    <row r="27" spans="1:8" ht="12.75">
      <c r="A27" s="6"/>
      <c r="B27" s="38" t="s">
        <v>33</v>
      </c>
      <c r="C27" s="114">
        <v>139</v>
      </c>
      <c r="D27" s="115">
        <v>0</v>
      </c>
      <c r="E27" s="115"/>
      <c r="F27" s="11"/>
      <c r="G27" s="9"/>
      <c r="H27" s="32"/>
    </row>
    <row r="28" spans="1:8" ht="12.75">
      <c r="A28" s="6"/>
      <c r="B28" s="38"/>
      <c r="C28" s="114"/>
      <c r="D28" s="115"/>
      <c r="E28" s="115"/>
      <c r="F28" s="11"/>
      <c r="G28" s="9"/>
      <c r="H28" s="32"/>
    </row>
    <row r="29" spans="1:8" ht="12.75">
      <c r="A29" s="6"/>
      <c r="B29" s="38" t="s">
        <v>37</v>
      </c>
      <c r="C29" s="123"/>
      <c r="D29" s="115"/>
      <c r="E29" s="95">
        <f>SUM(E30)</f>
        <v>11257</v>
      </c>
      <c r="F29" s="11"/>
      <c r="G29" s="9"/>
      <c r="H29" s="19"/>
    </row>
    <row r="30" spans="1:8" ht="13.5" thickBot="1">
      <c r="A30" s="6"/>
      <c r="B30" s="38" t="s">
        <v>38</v>
      </c>
      <c r="C30" s="123"/>
      <c r="D30" s="115"/>
      <c r="E30" s="115">
        <f>2630+8627</f>
        <v>11257</v>
      </c>
      <c r="F30" s="11"/>
      <c r="G30" s="9"/>
      <c r="H30" s="19"/>
    </row>
    <row r="31" spans="1:8" ht="25.5">
      <c r="A31" s="133">
        <v>754</v>
      </c>
      <c r="B31" s="134" t="s">
        <v>41</v>
      </c>
      <c r="C31" s="136">
        <f>SUM(C32)</f>
        <v>0</v>
      </c>
      <c r="D31" s="137">
        <f>SUM(D32)</f>
        <v>6221</v>
      </c>
      <c r="E31" s="137">
        <f>SUM(E36)</f>
        <v>6221</v>
      </c>
      <c r="F31" s="135">
        <f>SUM(F32)</f>
        <v>0</v>
      </c>
      <c r="G31" s="9"/>
      <c r="H31" s="19"/>
    </row>
    <row r="32" spans="1:8" ht="12.75">
      <c r="A32" s="6"/>
      <c r="B32" s="64" t="s">
        <v>42</v>
      </c>
      <c r="C32" s="138">
        <f>SUM(C34)</f>
        <v>0</v>
      </c>
      <c r="D32" s="122">
        <f>SUM(D34)</f>
        <v>6221</v>
      </c>
      <c r="E32" s="122"/>
      <c r="F32" s="26">
        <v>0</v>
      </c>
      <c r="G32" s="9"/>
      <c r="H32" s="19"/>
    </row>
    <row r="33" spans="1:8" ht="12.75">
      <c r="A33" s="6"/>
      <c r="B33" s="38" t="s">
        <v>43</v>
      </c>
      <c r="C33" s="123"/>
      <c r="D33" s="115"/>
      <c r="E33" s="115"/>
      <c r="F33" s="11"/>
      <c r="G33" s="9"/>
      <c r="H33" s="19"/>
    </row>
    <row r="34" spans="1:8" ht="12.75">
      <c r="A34" s="6"/>
      <c r="B34" s="51" t="s">
        <v>36</v>
      </c>
      <c r="C34" s="123">
        <v>0</v>
      </c>
      <c r="D34" s="115">
        <v>6221</v>
      </c>
      <c r="E34" s="115"/>
      <c r="F34" s="11"/>
      <c r="G34" s="9"/>
      <c r="H34" s="19"/>
    </row>
    <row r="35" spans="1:8" ht="12.75">
      <c r="A35" s="6"/>
      <c r="B35" s="38"/>
      <c r="C35" s="123"/>
      <c r="D35" s="115"/>
      <c r="E35" s="115"/>
      <c r="F35" s="11"/>
      <c r="G35" s="9"/>
      <c r="H35" s="19"/>
    </row>
    <row r="36" spans="1:8" ht="12.75">
      <c r="A36" s="6"/>
      <c r="B36" s="38" t="s">
        <v>44</v>
      </c>
      <c r="C36" s="123"/>
      <c r="D36" s="115"/>
      <c r="E36" s="108">
        <f>SUM(E37)</f>
        <v>6221</v>
      </c>
      <c r="F36" s="11"/>
      <c r="G36" s="9"/>
      <c r="H36" s="19"/>
    </row>
    <row r="37" spans="1:8" ht="13.5" thickBot="1">
      <c r="A37" s="76"/>
      <c r="B37" s="38" t="s">
        <v>38</v>
      </c>
      <c r="C37" s="124"/>
      <c r="D37" s="120"/>
      <c r="E37" s="120">
        <v>6221</v>
      </c>
      <c r="F37" s="67"/>
      <c r="G37" s="9"/>
      <c r="H37" s="19"/>
    </row>
    <row r="38" spans="1:8" ht="24.75" customHeight="1">
      <c r="A38" s="130">
        <v>801</v>
      </c>
      <c r="B38" s="130" t="s">
        <v>2</v>
      </c>
      <c r="C38" s="131">
        <f>SUM(C39,C45,C51,C58,C65,C72,C78,C84,C90,)</f>
        <v>139021.81</v>
      </c>
      <c r="D38" s="131">
        <f>SUM(D39,D45,D51,D58,D65,D72,D78,D84,D90,)</f>
        <v>154308</v>
      </c>
      <c r="E38" s="131">
        <f>SUM(E43,E49,E56,E63,E70,E76,E82,E88,E94,)</f>
        <v>293329.80999999994</v>
      </c>
      <c r="F38" s="132">
        <f>SUM(F39:F84)</f>
        <v>0</v>
      </c>
      <c r="G38" s="44"/>
      <c r="H38" s="31">
        <f>SUM(H39:H84)</f>
        <v>0</v>
      </c>
    </row>
    <row r="39" spans="1:8" ht="16.5" customHeight="1">
      <c r="A39" s="6"/>
      <c r="B39" s="64" t="s">
        <v>23</v>
      </c>
      <c r="C39" s="78">
        <v>4700</v>
      </c>
      <c r="D39" s="96">
        <v>35000</v>
      </c>
      <c r="E39" s="96"/>
      <c r="F39" s="61">
        <v>0</v>
      </c>
      <c r="G39" s="9"/>
      <c r="H39" s="32">
        <v>0</v>
      </c>
    </row>
    <row r="40" spans="1:8" ht="12.75">
      <c r="A40" s="6"/>
      <c r="B40" s="51" t="s">
        <v>31</v>
      </c>
      <c r="C40" s="79"/>
      <c r="D40" s="97"/>
      <c r="E40" s="97"/>
      <c r="F40" s="11"/>
      <c r="G40" s="9"/>
      <c r="H40" s="32"/>
    </row>
    <row r="41" spans="1:8" ht="12.75">
      <c r="A41" s="6"/>
      <c r="B41" s="51" t="s">
        <v>32</v>
      </c>
      <c r="C41" s="79">
        <v>4700</v>
      </c>
      <c r="D41" s="97">
        <v>35000</v>
      </c>
      <c r="E41" s="97"/>
      <c r="F41" s="11"/>
      <c r="G41" s="9"/>
      <c r="H41" s="32"/>
    </row>
    <row r="42" spans="1:8" ht="12.75">
      <c r="A42" s="6"/>
      <c r="B42" s="51"/>
      <c r="C42" s="79"/>
      <c r="D42" s="97"/>
      <c r="E42" s="97"/>
      <c r="F42" s="11"/>
      <c r="G42" s="9"/>
      <c r="H42" s="32"/>
    </row>
    <row r="43" spans="1:8" ht="12.75">
      <c r="A43" s="6"/>
      <c r="B43" s="38" t="s">
        <v>37</v>
      </c>
      <c r="C43" s="79"/>
      <c r="D43" s="97"/>
      <c r="E43" s="108">
        <f>SUM(E44)</f>
        <v>39700</v>
      </c>
      <c r="F43" s="11"/>
      <c r="G43" s="9"/>
      <c r="H43" s="19"/>
    </row>
    <row r="44" spans="1:8" ht="12.75">
      <c r="A44" s="6"/>
      <c r="B44" s="56" t="s">
        <v>38</v>
      </c>
      <c r="C44" s="80"/>
      <c r="D44" s="98"/>
      <c r="E44" s="98">
        <f>35000+4700</f>
        <v>39700</v>
      </c>
      <c r="F44" s="16"/>
      <c r="G44" s="9"/>
      <c r="H44" s="19"/>
    </row>
    <row r="45" spans="1:8" ht="15" customHeight="1">
      <c r="A45" s="6"/>
      <c r="B45" s="64" t="s">
        <v>24</v>
      </c>
      <c r="C45" s="78">
        <v>23526</v>
      </c>
      <c r="D45" s="96">
        <v>24000</v>
      </c>
      <c r="E45" s="96"/>
      <c r="F45" s="61">
        <v>0</v>
      </c>
      <c r="G45" s="9"/>
      <c r="H45" s="32">
        <v>0</v>
      </c>
    </row>
    <row r="46" spans="1:8" ht="12.75">
      <c r="A46" s="6"/>
      <c r="B46" s="51" t="s">
        <v>31</v>
      </c>
      <c r="C46" s="79"/>
      <c r="D46" s="97"/>
      <c r="E46" s="97"/>
      <c r="F46" s="11"/>
      <c r="G46" s="9"/>
      <c r="H46" s="32"/>
    </row>
    <row r="47" spans="1:8" ht="12.75">
      <c r="A47" s="6"/>
      <c r="B47" s="51" t="s">
        <v>32</v>
      </c>
      <c r="C47" s="79">
        <v>23526</v>
      </c>
      <c r="D47" s="97">
        <v>24000</v>
      </c>
      <c r="E47" s="97"/>
      <c r="F47" s="11"/>
      <c r="G47" s="9"/>
      <c r="H47" s="32"/>
    </row>
    <row r="48" spans="1:8" ht="12.75">
      <c r="A48" s="6"/>
      <c r="B48" s="51"/>
      <c r="C48" s="79"/>
      <c r="D48" s="97"/>
      <c r="E48" s="97"/>
      <c r="F48" s="11"/>
      <c r="G48" s="9"/>
      <c r="H48" s="32"/>
    </row>
    <row r="49" spans="1:8" ht="12.75">
      <c r="A49" s="6"/>
      <c r="B49" s="38" t="s">
        <v>37</v>
      </c>
      <c r="C49" s="79"/>
      <c r="D49" s="97"/>
      <c r="E49" s="108">
        <f>SUM(E50)</f>
        <v>47526</v>
      </c>
      <c r="F49" s="11"/>
      <c r="G49" s="9"/>
      <c r="H49" s="32"/>
    </row>
    <row r="50" spans="1:8" ht="12.75">
      <c r="A50" s="6"/>
      <c r="B50" s="56" t="s">
        <v>38</v>
      </c>
      <c r="C50" s="80"/>
      <c r="D50" s="98"/>
      <c r="E50" s="98">
        <f>24000+23526</f>
        <v>47526</v>
      </c>
      <c r="F50" s="16"/>
      <c r="G50" s="9"/>
      <c r="H50" s="32"/>
    </row>
    <row r="51" spans="1:8" ht="14.25" customHeight="1">
      <c r="A51" s="6"/>
      <c r="B51" s="64" t="s">
        <v>25</v>
      </c>
      <c r="C51" s="78">
        <v>1196.95</v>
      </c>
      <c r="D51" s="96">
        <v>20000</v>
      </c>
      <c r="E51" s="96"/>
      <c r="F51" s="61">
        <v>0</v>
      </c>
      <c r="G51" s="9"/>
      <c r="H51" s="32">
        <v>0</v>
      </c>
    </row>
    <row r="52" spans="1:8" ht="12.75">
      <c r="A52" s="6"/>
      <c r="B52" s="51" t="s">
        <v>31</v>
      </c>
      <c r="C52" s="79"/>
      <c r="D52" s="97"/>
      <c r="E52" s="97"/>
      <c r="F52" s="11"/>
      <c r="G52" s="9"/>
      <c r="H52" s="32"/>
    </row>
    <row r="53" spans="1:8" ht="12.75">
      <c r="A53" s="6"/>
      <c r="B53" s="51" t="s">
        <v>32</v>
      </c>
      <c r="C53" s="79">
        <v>1196.95</v>
      </c>
      <c r="D53" s="97">
        <v>19000</v>
      </c>
      <c r="E53" s="97"/>
      <c r="F53" s="11"/>
      <c r="G53" s="9"/>
      <c r="H53" s="32"/>
    </row>
    <row r="54" spans="1:8" ht="12.75">
      <c r="A54" s="6"/>
      <c r="B54" s="38" t="s">
        <v>33</v>
      </c>
      <c r="C54" s="79"/>
      <c r="D54" s="97">
        <v>1000</v>
      </c>
      <c r="E54" s="97"/>
      <c r="F54" s="11"/>
      <c r="G54" s="9"/>
      <c r="H54" s="32"/>
    </row>
    <row r="55" spans="1:8" ht="12.75">
      <c r="A55" s="6"/>
      <c r="B55" s="38"/>
      <c r="C55" s="79"/>
      <c r="D55" s="97"/>
      <c r="E55" s="97"/>
      <c r="F55" s="11"/>
      <c r="G55" s="9"/>
      <c r="H55" s="32"/>
    </row>
    <row r="56" spans="1:8" ht="12.75">
      <c r="A56" s="6"/>
      <c r="B56" s="38" t="s">
        <v>37</v>
      </c>
      <c r="C56" s="79"/>
      <c r="D56" s="97"/>
      <c r="E56" s="108">
        <f>SUM(E57)</f>
        <v>21196.95</v>
      </c>
      <c r="F56" s="11"/>
      <c r="G56" s="9"/>
      <c r="H56" s="32"/>
    </row>
    <row r="57" spans="1:8" ht="12.75">
      <c r="A57" s="6"/>
      <c r="B57" s="73" t="s">
        <v>38</v>
      </c>
      <c r="C57" s="81"/>
      <c r="D57" s="99"/>
      <c r="E57" s="99">
        <f>20000+1196.95</f>
        <v>21196.95</v>
      </c>
      <c r="F57" s="16"/>
      <c r="G57" s="9"/>
      <c r="H57" s="32"/>
    </row>
    <row r="58" spans="1:8" ht="15" customHeight="1">
      <c r="A58" s="6"/>
      <c r="B58" s="64" t="s">
        <v>8</v>
      </c>
      <c r="C58" s="78">
        <f>SUM(C60:C61)</f>
        <v>81684.96</v>
      </c>
      <c r="D58" s="96">
        <v>40794</v>
      </c>
      <c r="E58" s="96"/>
      <c r="F58" s="61">
        <v>0</v>
      </c>
      <c r="G58" s="9"/>
      <c r="H58" s="32">
        <v>0</v>
      </c>
    </row>
    <row r="59" spans="1:8" ht="12.75">
      <c r="A59" s="6"/>
      <c r="B59" s="51" t="s">
        <v>31</v>
      </c>
      <c r="C59" s="79"/>
      <c r="D59" s="97"/>
      <c r="E59" s="97"/>
      <c r="F59" s="11"/>
      <c r="G59" s="9"/>
      <c r="H59" s="32"/>
    </row>
    <row r="60" spans="1:8" ht="12.75">
      <c r="A60" s="6"/>
      <c r="B60" s="51" t="s">
        <v>32</v>
      </c>
      <c r="C60" s="79">
        <v>71571.94</v>
      </c>
      <c r="D60" s="97">
        <v>27794</v>
      </c>
      <c r="E60" s="97"/>
      <c r="F60" s="11"/>
      <c r="G60" s="9"/>
      <c r="H60" s="32"/>
    </row>
    <row r="61" spans="1:8" ht="12.75">
      <c r="A61" s="6"/>
      <c r="B61" s="38" t="s">
        <v>33</v>
      </c>
      <c r="C61" s="79">
        <v>10113.02</v>
      </c>
      <c r="D61" s="97">
        <v>13000</v>
      </c>
      <c r="E61" s="97"/>
      <c r="F61" s="11"/>
      <c r="G61" s="9"/>
      <c r="H61" s="32"/>
    </row>
    <row r="62" spans="1:8" ht="12.75">
      <c r="A62" s="6"/>
      <c r="B62" s="38"/>
      <c r="C62" s="79"/>
      <c r="D62" s="97"/>
      <c r="E62" s="97"/>
      <c r="F62" s="11"/>
      <c r="G62" s="9"/>
      <c r="H62" s="32"/>
    </row>
    <row r="63" spans="1:8" ht="12.75">
      <c r="A63" s="6"/>
      <c r="B63" s="38" t="s">
        <v>37</v>
      </c>
      <c r="C63" s="79"/>
      <c r="D63" s="97"/>
      <c r="E63" s="108">
        <f>SUM(E64)</f>
        <v>122478.96</v>
      </c>
      <c r="F63" s="11"/>
      <c r="G63" s="9"/>
      <c r="H63" s="32"/>
    </row>
    <row r="64" spans="1:8" ht="12.75">
      <c r="A64" s="6"/>
      <c r="B64" s="73" t="s">
        <v>38</v>
      </c>
      <c r="C64" s="81"/>
      <c r="D64" s="99"/>
      <c r="E64" s="99">
        <f>40794+81684.96</f>
        <v>122478.96</v>
      </c>
      <c r="F64" s="16"/>
      <c r="G64" s="9"/>
      <c r="H64" s="32"/>
    </row>
    <row r="65" spans="1:8" ht="14.25" customHeight="1">
      <c r="A65" s="6"/>
      <c r="B65" s="64" t="s">
        <v>10</v>
      </c>
      <c r="C65" s="78">
        <f>SUM(C67:C68)</f>
        <v>2029</v>
      </c>
      <c r="D65" s="96">
        <v>4700</v>
      </c>
      <c r="E65" s="96"/>
      <c r="F65" s="61">
        <v>0</v>
      </c>
      <c r="G65" s="9"/>
      <c r="H65" s="32"/>
    </row>
    <row r="66" spans="1:8" ht="12.75">
      <c r="A66" s="6"/>
      <c r="B66" s="51" t="s">
        <v>31</v>
      </c>
      <c r="C66" s="79"/>
      <c r="D66" s="97"/>
      <c r="E66" s="97"/>
      <c r="F66" s="11"/>
      <c r="G66" s="9"/>
      <c r="H66" s="32"/>
    </row>
    <row r="67" spans="1:8" ht="12.75">
      <c r="A67" s="6"/>
      <c r="B67" s="51" t="s">
        <v>32</v>
      </c>
      <c r="C67" s="79">
        <v>2024</v>
      </c>
      <c r="D67" s="97">
        <v>4700</v>
      </c>
      <c r="E67" s="97"/>
      <c r="F67" s="11"/>
      <c r="G67" s="9"/>
      <c r="H67" s="32"/>
    </row>
    <row r="68" spans="1:8" ht="12.75">
      <c r="A68" s="6"/>
      <c r="B68" s="38" t="s">
        <v>33</v>
      </c>
      <c r="C68" s="79">
        <v>5</v>
      </c>
      <c r="D68" s="97"/>
      <c r="E68" s="97"/>
      <c r="F68" s="11"/>
      <c r="G68" s="9"/>
      <c r="H68" s="32"/>
    </row>
    <row r="69" spans="1:8" ht="12.75">
      <c r="A69" s="6"/>
      <c r="B69" s="51"/>
      <c r="C69" s="79"/>
      <c r="D69" s="97"/>
      <c r="E69" s="97"/>
      <c r="F69" s="11"/>
      <c r="G69" s="9"/>
      <c r="H69" s="32"/>
    </row>
    <row r="70" spans="1:8" ht="12.75">
      <c r="A70" s="6"/>
      <c r="B70" s="38" t="s">
        <v>37</v>
      </c>
      <c r="C70" s="79"/>
      <c r="D70" s="97"/>
      <c r="E70" s="108">
        <f>SUM(E71)</f>
        <v>6729</v>
      </c>
      <c r="F70" s="11"/>
      <c r="G70" s="9"/>
      <c r="H70" s="32"/>
    </row>
    <row r="71" spans="1:8" ht="12.75">
      <c r="A71" s="6"/>
      <c r="B71" s="73" t="s">
        <v>38</v>
      </c>
      <c r="C71" s="81"/>
      <c r="D71" s="99"/>
      <c r="E71" s="99">
        <f>4700+2029</f>
        <v>6729</v>
      </c>
      <c r="F71" s="16"/>
      <c r="G71" s="9"/>
      <c r="H71" s="32"/>
    </row>
    <row r="72" spans="1:8" ht="15.75" customHeight="1">
      <c r="A72" s="6"/>
      <c r="B72" s="64" t="s">
        <v>3</v>
      </c>
      <c r="C72" s="78">
        <f>SUM(C74:C75)</f>
        <v>1152.43</v>
      </c>
      <c r="D72" s="96">
        <v>17264</v>
      </c>
      <c r="E72" s="96"/>
      <c r="F72" s="61">
        <v>0</v>
      </c>
      <c r="G72" s="9"/>
      <c r="H72" s="32">
        <v>0</v>
      </c>
    </row>
    <row r="73" spans="1:8" ht="12.75">
      <c r="A73" s="6"/>
      <c r="B73" s="51" t="s">
        <v>31</v>
      </c>
      <c r="C73" s="79"/>
      <c r="D73" s="97"/>
      <c r="E73" s="97"/>
      <c r="F73" s="11"/>
      <c r="G73" s="9"/>
      <c r="H73" s="32"/>
    </row>
    <row r="74" spans="1:8" ht="12.75">
      <c r="A74" s="6"/>
      <c r="B74" s="51" t="s">
        <v>32</v>
      </c>
      <c r="C74" s="79">
        <v>1152.43</v>
      </c>
      <c r="D74" s="97">
        <v>17264</v>
      </c>
      <c r="E74" s="97"/>
      <c r="F74" s="11"/>
      <c r="G74" s="9"/>
      <c r="H74" s="32"/>
    </row>
    <row r="75" spans="1:8" ht="12.75">
      <c r="A75" s="6"/>
      <c r="B75" s="51"/>
      <c r="C75" s="79"/>
      <c r="D75" s="97"/>
      <c r="E75" s="97"/>
      <c r="F75" s="11"/>
      <c r="G75" s="9"/>
      <c r="H75" s="32"/>
    </row>
    <row r="76" spans="1:8" ht="12.75">
      <c r="A76" s="6"/>
      <c r="B76" s="38" t="s">
        <v>37</v>
      </c>
      <c r="C76" s="79"/>
      <c r="D76" s="97"/>
      <c r="E76" s="108">
        <f>SUM(E77)</f>
        <v>18416.43</v>
      </c>
      <c r="F76" s="11"/>
      <c r="G76" s="9"/>
      <c r="H76" s="32"/>
    </row>
    <row r="77" spans="1:8" ht="12.75">
      <c r="A77" s="6"/>
      <c r="B77" s="73" t="s">
        <v>38</v>
      </c>
      <c r="C77" s="81"/>
      <c r="D77" s="99"/>
      <c r="E77" s="99">
        <f>17264+1152.43</f>
        <v>18416.43</v>
      </c>
      <c r="F77" s="16"/>
      <c r="G77" s="9"/>
      <c r="H77" s="32"/>
    </row>
    <row r="78" spans="1:8" ht="15.75" customHeight="1">
      <c r="A78" s="6"/>
      <c r="B78" s="65" t="s">
        <v>26</v>
      </c>
      <c r="C78" s="78">
        <f>SUM(C80:C81)</f>
        <v>16212</v>
      </c>
      <c r="D78" s="100">
        <v>4500</v>
      </c>
      <c r="E78" s="100"/>
      <c r="F78" s="61">
        <v>0</v>
      </c>
      <c r="G78" s="9"/>
      <c r="H78" s="32">
        <v>0</v>
      </c>
    </row>
    <row r="79" spans="1:8" ht="12.75">
      <c r="A79" s="6"/>
      <c r="B79" s="51" t="s">
        <v>31</v>
      </c>
      <c r="C79" s="79"/>
      <c r="D79" s="97"/>
      <c r="E79" s="97"/>
      <c r="F79" s="11"/>
      <c r="G79" s="9"/>
      <c r="H79" s="32"/>
    </row>
    <row r="80" spans="1:8" ht="12.75">
      <c r="A80" s="6"/>
      <c r="B80" s="51" t="s">
        <v>32</v>
      </c>
      <c r="C80" s="79">
        <v>16212</v>
      </c>
      <c r="D80" s="97">
        <v>4500</v>
      </c>
      <c r="E80" s="97"/>
      <c r="F80" s="11"/>
      <c r="G80" s="9"/>
      <c r="H80" s="32"/>
    </row>
    <row r="81" spans="1:8" ht="12.75">
      <c r="A81" s="6"/>
      <c r="B81" s="51"/>
      <c r="C81" s="79"/>
      <c r="D81" s="97"/>
      <c r="E81" s="97"/>
      <c r="F81" s="11"/>
      <c r="G81" s="9"/>
      <c r="H81" s="32"/>
    </row>
    <row r="82" spans="1:8" ht="12.75">
      <c r="A82" s="6"/>
      <c r="B82" s="38" t="s">
        <v>37</v>
      </c>
      <c r="C82" s="79"/>
      <c r="D82" s="97"/>
      <c r="E82" s="108">
        <f>SUM(E83)</f>
        <v>20712</v>
      </c>
      <c r="F82" s="11"/>
      <c r="G82" s="9"/>
      <c r="H82" s="32"/>
    </row>
    <row r="83" spans="1:8" ht="12.75">
      <c r="A83" s="6"/>
      <c r="B83" s="73" t="s">
        <v>38</v>
      </c>
      <c r="C83" s="81"/>
      <c r="D83" s="99"/>
      <c r="E83" s="99">
        <f>4500+16212</f>
        <v>20712</v>
      </c>
      <c r="F83" s="16"/>
      <c r="G83" s="9"/>
      <c r="H83" s="32"/>
    </row>
    <row r="84" spans="1:8" ht="18" customHeight="1">
      <c r="A84" s="6"/>
      <c r="B84" s="64" t="s">
        <v>9</v>
      </c>
      <c r="C84" s="78">
        <f>SUM(C86:C87)</f>
        <v>4210.47</v>
      </c>
      <c r="D84" s="96">
        <v>3500</v>
      </c>
      <c r="E84" s="96"/>
      <c r="F84" s="61">
        <v>0</v>
      </c>
      <c r="G84" s="9"/>
      <c r="H84" s="35">
        <v>0</v>
      </c>
    </row>
    <row r="85" spans="1:8" ht="12.75">
      <c r="A85" s="6"/>
      <c r="B85" s="51" t="s">
        <v>31</v>
      </c>
      <c r="C85" s="79"/>
      <c r="D85" s="97"/>
      <c r="E85" s="97"/>
      <c r="F85" s="11"/>
      <c r="G85" s="9"/>
      <c r="H85" s="32"/>
    </row>
    <row r="86" spans="1:8" ht="12.75">
      <c r="A86" s="6"/>
      <c r="B86" s="51" t="s">
        <v>32</v>
      </c>
      <c r="C86" s="79">
        <v>4210.47</v>
      </c>
      <c r="D86" s="97">
        <v>3500</v>
      </c>
      <c r="E86" s="97"/>
      <c r="F86" s="11"/>
      <c r="G86" s="9"/>
      <c r="H86" s="32"/>
    </row>
    <row r="87" spans="1:8" ht="12.75">
      <c r="A87" s="6"/>
      <c r="B87" s="51"/>
      <c r="C87" s="79"/>
      <c r="D87" s="97"/>
      <c r="E87" s="97"/>
      <c r="F87" s="11"/>
      <c r="G87" s="9"/>
      <c r="H87" s="32"/>
    </row>
    <row r="88" spans="1:8" ht="12.75">
      <c r="A88" s="6"/>
      <c r="B88" s="38" t="s">
        <v>37</v>
      </c>
      <c r="C88" s="79"/>
      <c r="D88" s="97"/>
      <c r="E88" s="108">
        <f>SUM(E89)</f>
        <v>7710.47</v>
      </c>
      <c r="F88" s="11"/>
      <c r="G88" s="9"/>
      <c r="H88" s="32"/>
    </row>
    <row r="89" spans="1:8" ht="12.75">
      <c r="A89" s="6"/>
      <c r="B89" s="73" t="s">
        <v>38</v>
      </c>
      <c r="C89" s="81"/>
      <c r="D89" s="99"/>
      <c r="E89" s="99">
        <f>3500+4210.47</f>
        <v>7710.47</v>
      </c>
      <c r="F89" s="16"/>
      <c r="G89" s="9"/>
      <c r="H89" s="32"/>
    </row>
    <row r="90" spans="1:8" ht="16.5" customHeight="1">
      <c r="A90" s="10"/>
      <c r="B90" s="55" t="s">
        <v>27</v>
      </c>
      <c r="C90" s="78">
        <f>SUM(C92:C93)</f>
        <v>4310</v>
      </c>
      <c r="D90" s="77">
        <v>4550</v>
      </c>
      <c r="E90" s="77"/>
      <c r="F90" s="58">
        <v>0</v>
      </c>
      <c r="G90" s="9"/>
      <c r="H90" s="32"/>
    </row>
    <row r="91" spans="1:8" ht="12.75">
      <c r="A91" s="6"/>
      <c r="B91" s="51" t="s">
        <v>31</v>
      </c>
      <c r="C91" s="79"/>
      <c r="D91" s="97"/>
      <c r="E91" s="97"/>
      <c r="F91" s="11"/>
      <c r="G91" s="9"/>
      <c r="H91" s="32"/>
    </row>
    <row r="92" spans="1:8" ht="12.75">
      <c r="A92" s="10"/>
      <c r="B92" s="51" t="s">
        <v>32</v>
      </c>
      <c r="C92" s="79">
        <v>4310</v>
      </c>
      <c r="D92" s="97">
        <v>4550</v>
      </c>
      <c r="E92" s="97"/>
      <c r="F92" s="11"/>
      <c r="G92" s="9"/>
      <c r="H92" s="32"/>
    </row>
    <row r="93" spans="1:8" ht="12.75">
      <c r="A93" s="10"/>
      <c r="B93" s="51"/>
      <c r="C93" s="79"/>
      <c r="D93" s="97"/>
      <c r="E93" s="97"/>
      <c r="F93" s="11"/>
      <c r="G93" s="9"/>
      <c r="H93" s="32"/>
    </row>
    <row r="94" spans="1:8" ht="12.75">
      <c r="A94" s="10"/>
      <c r="B94" s="38" t="s">
        <v>37</v>
      </c>
      <c r="C94" s="79"/>
      <c r="D94" s="97"/>
      <c r="E94" s="108">
        <f>SUM(E95)</f>
        <v>8860</v>
      </c>
      <c r="F94" s="11"/>
      <c r="G94" s="9"/>
      <c r="H94" s="32"/>
    </row>
    <row r="95" spans="1:8" ht="12.75">
      <c r="A95" s="139"/>
      <c r="B95" s="73" t="s">
        <v>38</v>
      </c>
      <c r="C95" s="81"/>
      <c r="D95" s="99"/>
      <c r="E95" s="99">
        <f>4550+4310</f>
        <v>8860</v>
      </c>
      <c r="F95" s="16"/>
      <c r="G95" s="19"/>
      <c r="H95" s="32"/>
    </row>
    <row r="96" spans="1:8" ht="12.75">
      <c r="A96" s="20"/>
      <c r="B96" s="68"/>
      <c r="C96" s="82"/>
      <c r="D96" s="101"/>
      <c r="E96" s="101"/>
      <c r="F96" s="21"/>
      <c r="G96" s="19"/>
      <c r="H96" s="32"/>
    </row>
    <row r="97" spans="1:8" ht="12.75">
      <c r="A97" s="4"/>
      <c r="B97" s="69"/>
      <c r="C97" s="83"/>
      <c r="D97" s="102"/>
      <c r="E97" s="102"/>
      <c r="F97" s="19"/>
      <c r="G97" s="19"/>
      <c r="H97" s="32"/>
    </row>
    <row r="98" spans="1:8" ht="12.75">
      <c r="A98" s="4"/>
      <c r="B98" s="69"/>
      <c r="C98" s="83"/>
      <c r="D98" s="102"/>
      <c r="E98" s="102"/>
      <c r="F98" s="19"/>
      <c r="G98" s="19"/>
      <c r="H98" s="32"/>
    </row>
    <row r="99" spans="1:8" ht="15.75">
      <c r="A99" s="4"/>
      <c r="B99" s="69"/>
      <c r="C99" s="83"/>
      <c r="D99" s="102"/>
      <c r="E99" s="102"/>
      <c r="F99" s="50" t="s">
        <v>40</v>
      </c>
      <c r="G99" s="19"/>
      <c r="H99" s="32"/>
    </row>
    <row r="100" spans="1:8" ht="13.5" thickBot="1">
      <c r="A100" s="70"/>
      <c r="B100" s="71"/>
      <c r="C100" s="84"/>
      <c r="D100" s="103"/>
      <c r="E100" s="103"/>
      <c r="F100" s="72"/>
      <c r="G100" s="19"/>
      <c r="H100" s="32"/>
    </row>
    <row r="101" spans="1:8" ht="12" customHeight="1">
      <c r="A101" s="6"/>
      <c r="B101" s="51"/>
      <c r="C101" s="85"/>
      <c r="D101" s="104"/>
      <c r="E101" s="104"/>
      <c r="F101" s="11"/>
      <c r="G101" s="9"/>
      <c r="H101" s="32"/>
    </row>
    <row r="102" spans="1:8" ht="12.75">
      <c r="A102" s="17">
        <v>852</v>
      </c>
      <c r="B102" s="17" t="s">
        <v>6</v>
      </c>
      <c r="C102" s="86">
        <f>SUM(C103)</f>
        <v>11599.57</v>
      </c>
      <c r="D102" s="77">
        <f>SUM(D103)</f>
        <v>352603</v>
      </c>
      <c r="E102" s="77">
        <f>SUM(E109)</f>
        <v>364202.57</v>
      </c>
      <c r="F102" s="18">
        <f>SUM(F103)</f>
        <v>0</v>
      </c>
      <c r="G102" s="44"/>
      <c r="H102" s="31">
        <f>SUM(H103)</f>
        <v>0</v>
      </c>
    </row>
    <row r="103" spans="1:8" ht="12.75">
      <c r="A103" s="28"/>
      <c r="B103" s="60" t="s">
        <v>4</v>
      </c>
      <c r="C103" s="96">
        <f>SUM(C105:C107)</f>
        <v>11599.57</v>
      </c>
      <c r="D103" s="96">
        <f>SUM(D105:D107)</f>
        <v>352603</v>
      </c>
      <c r="E103" s="96"/>
      <c r="F103" s="61">
        <v>0</v>
      </c>
      <c r="G103" s="14"/>
      <c r="H103" s="40">
        <v>0</v>
      </c>
    </row>
    <row r="104" spans="1:8" ht="12.75">
      <c r="A104" s="6"/>
      <c r="B104" s="51" t="s">
        <v>31</v>
      </c>
      <c r="C104" s="79"/>
      <c r="D104" s="97"/>
      <c r="E104" s="97"/>
      <c r="F104" s="11"/>
      <c r="G104" s="9"/>
      <c r="H104" s="32"/>
    </row>
    <row r="105" spans="1:8" ht="12.75">
      <c r="A105" s="6"/>
      <c r="B105" s="51" t="s">
        <v>32</v>
      </c>
      <c r="C105" s="79"/>
      <c r="D105" s="97">
        <v>12976</v>
      </c>
      <c r="E105" s="97"/>
      <c r="F105" s="11"/>
      <c r="G105" s="9"/>
      <c r="H105" s="32"/>
    </row>
    <row r="106" spans="1:8" ht="12.75">
      <c r="A106" s="6"/>
      <c r="B106" s="38" t="s">
        <v>35</v>
      </c>
      <c r="C106" s="79">
        <v>11599.57</v>
      </c>
      <c r="D106" s="97">
        <v>78037</v>
      </c>
      <c r="E106" s="97"/>
      <c r="F106" s="11"/>
      <c r="G106" s="9"/>
      <c r="H106" s="32"/>
    </row>
    <row r="107" spans="1:8" ht="12.75">
      <c r="A107" s="7"/>
      <c r="B107" s="13" t="s">
        <v>34</v>
      </c>
      <c r="C107" s="87"/>
      <c r="D107" s="97">
        <v>261590</v>
      </c>
      <c r="E107" s="97"/>
      <c r="F107" s="15"/>
      <c r="G107" s="14"/>
      <c r="H107" s="41"/>
    </row>
    <row r="108" spans="1:8" ht="11.25" customHeight="1">
      <c r="A108" s="7"/>
      <c r="B108" s="13"/>
      <c r="C108" s="87"/>
      <c r="D108" s="97"/>
      <c r="E108" s="97"/>
      <c r="F108" s="15"/>
      <c r="G108" s="14"/>
      <c r="H108" s="41"/>
    </row>
    <row r="109" spans="1:8" ht="12.75">
      <c r="A109" s="59"/>
      <c r="B109" s="38" t="s">
        <v>37</v>
      </c>
      <c r="C109" s="79"/>
      <c r="D109" s="97"/>
      <c r="E109" s="108">
        <f>SUM(E110)</f>
        <v>364202.57</v>
      </c>
      <c r="F109" s="11"/>
      <c r="G109" s="14"/>
      <c r="H109" s="41"/>
    </row>
    <row r="110" spans="1:8" ht="13.5" thickBot="1">
      <c r="A110" s="74"/>
      <c r="B110" s="75" t="s">
        <v>39</v>
      </c>
      <c r="C110" s="88"/>
      <c r="D110" s="105"/>
      <c r="E110" s="105">
        <f>352603+11599.57</f>
        <v>364202.57</v>
      </c>
      <c r="F110" s="67"/>
      <c r="G110" s="14"/>
      <c r="H110" s="41"/>
    </row>
    <row r="111" spans="1:8" ht="30" customHeight="1">
      <c r="A111" s="17">
        <v>853</v>
      </c>
      <c r="B111" s="27" t="s">
        <v>16</v>
      </c>
      <c r="C111" s="86">
        <f>SUM(C112)</f>
        <v>11113.949999999999</v>
      </c>
      <c r="D111" s="77">
        <f>SUM(D112)</f>
        <v>200800</v>
      </c>
      <c r="E111" s="77">
        <f>SUM(E117)</f>
        <v>211913.95</v>
      </c>
      <c r="F111" s="18">
        <f>SUM(F112)</f>
        <v>0</v>
      </c>
      <c r="G111" s="44"/>
      <c r="H111" s="31" t="e">
        <f>SUM(#REF!)</f>
        <v>#REF!</v>
      </c>
    </row>
    <row r="112" spans="1:8" ht="23.25" customHeight="1">
      <c r="A112" s="17"/>
      <c r="B112" s="55" t="s">
        <v>20</v>
      </c>
      <c r="C112" s="96">
        <f>SUM(C114:C116)</f>
        <v>11113.949999999999</v>
      </c>
      <c r="D112" s="77">
        <v>200800</v>
      </c>
      <c r="E112" s="109"/>
      <c r="F112" s="58">
        <v>0</v>
      </c>
      <c r="G112" s="47"/>
      <c r="H112" s="31"/>
    </row>
    <row r="113" spans="1:8" ht="12.75">
      <c r="A113" s="6"/>
      <c r="B113" s="51" t="s">
        <v>31</v>
      </c>
      <c r="C113" s="79"/>
      <c r="D113" s="97"/>
      <c r="E113" s="97"/>
      <c r="F113" s="11"/>
      <c r="G113" s="9"/>
      <c r="H113" s="32"/>
    </row>
    <row r="114" spans="1:8" ht="12.75">
      <c r="A114" s="6"/>
      <c r="B114" s="51" t="s">
        <v>36</v>
      </c>
      <c r="C114" s="79">
        <v>10849.8</v>
      </c>
      <c r="D114" s="97">
        <v>137800</v>
      </c>
      <c r="E114" s="97"/>
      <c r="F114" s="11"/>
      <c r="G114" s="9"/>
      <c r="H114" s="32"/>
    </row>
    <row r="115" spans="1:8" ht="12.75">
      <c r="A115" s="10"/>
      <c r="B115" s="51" t="s">
        <v>35</v>
      </c>
      <c r="C115" s="79">
        <v>264.15</v>
      </c>
      <c r="D115" s="97">
        <v>63000</v>
      </c>
      <c r="E115" s="97"/>
      <c r="F115" s="11"/>
      <c r="G115" s="9"/>
      <c r="H115" s="32"/>
    </row>
    <row r="116" spans="1:8" ht="12.75">
      <c r="A116" s="10"/>
      <c r="B116" s="51"/>
      <c r="C116" s="89"/>
      <c r="D116" s="102"/>
      <c r="E116" s="97"/>
      <c r="F116" s="11"/>
      <c r="G116" s="19"/>
      <c r="H116" s="32"/>
    </row>
    <row r="117" spans="1:8" ht="12.75">
      <c r="A117" s="59"/>
      <c r="B117" s="38" t="s">
        <v>37</v>
      </c>
      <c r="C117" s="79"/>
      <c r="D117" s="97"/>
      <c r="E117" s="108">
        <f>SUM(E118)</f>
        <v>211913.95</v>
      </c>
      <c r="F117" s="11"/>
      <c r="G117" s="14"/>
      <c r="H117" s="41"/>
    </row>
    <row r="118" spans="1:8" ht="13.5" thickBot="1">
      <c r="A118" s="74"/>
      <c r="B118" s="75" t="s">
        <v>39</v>
      </c>
      <c r="C118" s="88"/>
      <c r="D118" s="105"/>
      <c r="E118" s="105">
        <f>200800+11113.95</f>
        <v>211913.95</v>
      </c>
      <c r="F118" s="67"/>
      <c r="G118" s="14"/>
      <c r="H118" s="41"/>
    </row>
    <row r="119" spans="1:8" ht="12.75">
      <c r="A119" s="59"/>
      <c r="B119" s="49"/>
      <c r="C119" s="90"/>
      <c r="D119" s="106"/>
      <c r="E119" s="104"/>
      <c r="F119" s="15"/>
      <c r="G119" s="47"/>
      <c r="H119" s="31"/>
    </row>
    <row r="120" spans="1:8" ht="12.75" customHeight="1">
      <c r="A120" s="36">
        <v>926</v>
      </c>
      <c r="B120" s="48" t="s">
        <v>17</v>
      </c>
      <c r="C120" s="91">
        <f>SUM(C121,C126)</f>
        <v>84927.89</v>
      </c>
      <c r="D120" s="107">
        <f>SUM(D121,D126)</f>
        <v>104000</v>
      </c>
      <c r="E120" s="108">
        <f>SUM(E125,E130)</f>
        <v>188927.89</v>
      </c>
      <c r="F120" s="18">
        <f>SUM(F121,F126)</f>
        <v>0</v>
      </c>
      <c r="G120" s="47"/>
      <c r="H120" s="31"/>
    </row>
    <row r="121" spans="1:8" ht="33" customHeight="1">
      <c r="A121" s="127"/>
      <c r="B121" s="128" t="s">
        <v>18</v>
      </c>
      <c r="C121" s="100">
        <f>SUM(C123)</f>
        <v>58222.53</v>
      </c>
      <c r="D121" s="129">
        <v>50000</v>
      </c>
      <c r="E121" s="100"/>
      <c r="F121" s="61">
        <v>0</v>
      </c>
      <c r="G121" s="47"/>
      <c r="H121" s="31"/>
    </row>
    <row r="122" spans="1:8" ht="12.75">
      <c r="A122" s="6"/>
      <c r="B122" s="51" t="s">
        <v>31</v>
      </c>
      <c r="C122" s="79"/>
      <c r="D122" s="97"/>
      <c r="E122" s="97"/>
      <c r="F122" s="11"/>
      <c r="G122" s="9"/>
      <c r="H122" s="32"/>
    </row>
    <row r="123" spans="1:8" ht="12.75">
      <c r="A123" s="10"/>
      <c r="B123" s="51" t="s">
        <v>32</v>
      </c>
      <c r="C123" s="79">
        <v>58222.53</v>
      </c>
      <c r="D123" s="97">
        <v>50000</v>
      </c>
      <c r="E123" s="97"/>
      <c r="F123" s="11"/>
      <c r="G123" s="9"/>
      <c r="H123" s="32"/>
    </row>
    <row r="124" spans="1:8" ht="12.75">
      <c r="A124" s="59"/>
      <c r="B124" s="38" t="s">
        <v>37</v>
      </c>
      <c r="C124" s="79"/>
      <c r="D124" s="97"/>
      <c r="E124" s="108">
        <f>SUM(E125)</f>
        <v>108222.53</v>
      </c>
      <c r="F124" s="11"/>
      <c r="G124" s="14"/>
      <c r="H124" s="41"/>
    </row>
    <row r="125" spans="1:8" ht="12.75">
      <c r="A125" s="59"/>
      <c r="B125" s="73" t="s">
        <v>39</v>
      </c>
      <c r="C125" s="81"/>
      <c r="D125" s="99"/>
      <c r="E125" s="99">
        <f>50000+58222.53</f>
        <v>108222.53</v>
      </c>
      <c r="F125" s="16"/>
      <c r="G125" s="14"/>
      <c r="H125" s="41"/>
    </row>
    <row r="126" spans="1:8" ht="33" customHeight="1">
      <c r="A126" s="36"/>
      <c r="B126" s="125" t="s">
        <v>19</v>
      </c>
      <c r="C126" s="100">
        <f>SUM(C128)</f>
        <v>26705.36</v>
      </c>
      <c r="D126" s="126">
        <v>54000</v>
      </c>
      <c r="E126" s="109"/>
      <c r="F126" s="58">
        <v>0</v>
      </c>
      <c r="G126" s="47"/>
      <c r="H126" s="31"/>
    </row>
    <row r="127" spans="1:8" ht="12.75">
      <c r="A127" s="6"/>
      <c r="B127" s="51" t="s">
        <v>31</v>
      </c>
      <c r="C127" s="79"/>
      <c r="D127" s="97"/>
      <c r="E127" s="97"/>
      <c r="F127" s="11"/>
      <c r="G127" s="9"/>
      <c r="H127" s="32"/>
    </row>
    <row r="128" spans="1:8" ht="12.75">
      <c r="A128" s="10"/>
      <c r="B128" s="51" t="s">
        <v>32</v>
      </c>
      <c r="C128" s="79">
        <v>26705.36</v>
      </c>
      <c r="D128" s="97">
        <v>54000</v>
      </c>
      <c r="E128" s="97"/>
      <c r="F128" s="11"/>
      <c r="G128" s="9"/>
      <c r="H128" s="32"/>
    </row>
    <row r="129" spans="1:8" ht="12.75">
      <c r="A129" s="59"/>
      <c r="B129" s="38" t="s">
        <v>37</v>
      </c>
      <c r="C129" s="79"/>
      <c r="D129" s="97"/>
      <c r="E129" s="108">
        <f>SUM(E130)</f>
        <v>80705.36</v>
      </c>
      <c r="F129" s="11"/>
      <c r="G129" s="14"/>
      <c r="H129" s="41"/>
    </row>
    <row r="130" spans="1:8" ht="13.5" thickBot="1">
      <c r="A130" s="74"/>
      <c r="B130" s="75" t="s">
        <v>39</v>
      </c>
      <c r="C130" s="88"/>
      <c r="D130" s="105"/>
      <c r="E130" s="105">
        <f>54000+26705.36</f>
        <v>80705.36</v>
      </c>
      <c r="F130" s="67"/>
      <c r="G130" s="14"/>
      <c r="H130" s="41"/>
    </row>
    <row r="131" spans="1:8" ht="12.75">
      <c r="A131" s="4"/>
      <c r="B131" s="69"/>
      <c r="C131" s="83"/>
      <c r="D131" s="63"/>
      <c r="E131" s="63"/>
      <c r="F131" s="19"/>
      <c r="G131" s="19"/>
      <c r="H131" s="19"/>
    </row>
    <row r="132" ht="12.75">
      <c r="C132" s="92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6" r:id="rId1"/>
  <rowBreaks count="1" manualBreakCount="1">
    <brk id="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2010-04-16T12:02:58Z</cp:lastPrinted>
  <dcterms:created xsi:type="dcterms:W3CDTF">2000-11-10T11:40:53Z</dcterms:created>
  <dcterms:modified xsi:type="dcterms:W3CDTF">2010-05-14T11:08:18Z</dcterms:modified>
  <cp:category/>
  <cp:version/>
  <cp:contentType/>
  <cp:contentStatus/>
</cp:coreProperties>
</file>