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'Arkusz1'!$A$1:$H$139</definedName>
  </definedNames>
  <calcPr fullCalcOnLoad="1"/>
</workbook>
</file>

<file path=xl/sharedStrings.xml><?xml version="1.0" encoding="utf-8"?>
<sst xmlns="http://schemas.openxmlformats.org/spreadsheetml/2006/main" count="117" uniqueCount="46">
  <si>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</si>
  <si>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</si>
  <si>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</si>
  <si>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</si>
  <si>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</si>
  <si>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</si>
  <si>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</si>
  <si>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</si>
  <si>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</si>
  <si>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</si>
  <si>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</si>
  <si>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</si>
  <si>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</si>
  <si>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</si>
  <si>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</si>
  <si>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</si>
  <si>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</si>
  <si>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</si>
  <si>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</si>
  <si>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</si>
  <si>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</si>
  <si>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</si>
  <si>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</si>
  <si>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</si>
  <si>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</si>
  <si>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</si>
  <si>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</si>
  <si>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</si>
  <si>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</si>
  <si>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</si>
  <si>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</si>
  <si>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</si>
  <si>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</si>
  <si>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</si>
  <si>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</si>
  <si>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</si>
  <si>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</si>
  <si>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</si>
  <si>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</si>
  <si>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</si>
  <si>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Bezpieczeństwo publiczne i ochrona przeciwpożarowa</t>
  </si>
  <si>
    <t xml:space="preserve">Straż Miejska </t>
  </si>
  <si>
    <t xml:space="preserve">w tym: </t>
  </si>
  <si>
    <t xml:space="preserve">wydatki bieżące </t>
  </si>
  <si>
    <t>Przedszkole Publiczne nr 11</t>
  </si>
  <si>
    <t>Zał.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</si>
</sst>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64" fontId="0" fillId="0" borderId="26" xfId="0" applyNumberFormat="1" applyBorder="1" applyAlignment="1">
      <alignment/>
    </xf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15.75">
      <c r="A1" s="1"/>
      <c r="B1" s="1"/>
      <c r="C1" s="1"/>
      <c r="D1" s="1"/>
      <c r="F1" s="49" t="s">
        <v>45</v>
      </c>
    </row>
    <row r="2" spans="1:5" ht="18">
      <c r="A2" s="51" t="s">
        <v>29</v>
      </c>
      <c r="B2" s="51"/>
      <c r="C2" s="51"/>
      <c r="D2" s="51"/>
      <c r="E2" s="52"/>
    </row>
    <row r="3" ht="56.25" customHeight="1" hidden="1" thickBot="1"/>
    <row r="4" spans="1:9" ht="15" customHeight="1" thickBot="1">
      <c r="A4" s="21"/>
      <c r="B4" s="22"/>
      <c r="C4" s="22"/>
      <c r="D4" s="23"/>
      <c r="E4" s="23"/>
      <c r="F4" s="53" t="s">
        <v>28</v>
      </c>
      <c r="G4" s="19"/>
      <c r="H4" s="23"/>
      <c r="I4" s="3"/>
    </row>
    <row r="5" spans="1:9" ht="55.5" customHeight="1" thickBot="1" thickTop="1">
      <c r="A5" s="44" t="s">
        <v>0</v>
      </c>
      <c r="B5" s="44" t="s">
        <v>1</v>
      </c>
      <c r="C5" s="24" t="s">
        <v>21</v>
      </c>
      <c r="D5" s="24" t="s">
        <v>15</v>
      </c>
      <c r="E5" s="24" t="s">
        <v>14</v>
      </c>
      <c r="F5" s="24" t="s">
        <v>22</v>
      </c>
      <c r="G5" s="41"/>
      <c r="H5" s="32" t="s">
        <v>5</v>
      </c>
      <c r="I5" s="3"/>
    </row>
    <row r="6" spans="1:9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12">
        <v>6</v>
      </c>
      <c r="G6" s="42"/>
      <c r="H6" s="28">
        <v>8</v>
      </c>
      <c r="I6" s="3"/>
    </row>
    <row r="7" spans="1:8" ht="12.75">
      <c r="A7" s="6"/>
      <c r="B7" s="6"/>
      <c r="C7" s="6"/>
      <c r="D7" s="6"/>
      <c r="E7" s="6"/>
      <c r="F7" s="10"/>
      <c r="G7" s="6"/>
      <c r="H7" s="29"/>
    </row>
    <row r="8" spans="1:8" ht="13.5" thickBot="1">
      <c r="A8" s="5"/>
      <c r="B8" s="5" t="s">
        <v>13</v>
      </c>
      <c r="C8" s="90">
        <f>SUM(C10,C24,C32,C39,C109,C118,C127)</f>
        <v>279684.4</v>
      </c>
      <c r="D8" s="90">
        <f>SUM(D10,D24,D32,D39,D109,D118,D127)</f>
        <v>6557858</v>
      </c>
      <c r="E8" s="90">
        <f>SUM(E10,E24,E32,E39,E109,E118,E127)</f>
        <v>6837542.4</v>
      </c>
      <c r="F8" s="8">
        <f>SUM(F10,F39,F109,F118,F127)</f>
        <v>0</v>
      </c>
      <c r="G8" s="43"/>
      <c r="H8" s="33" t="e">
        <f>SUM(#REF!,H39,H109,H118,#REF!)</f>
        <v>#REF!</v>
      </c>
    </row>
    <row r="9" spans="1:8" ht="13.5" thickTop="1">
      <c r="A9" s="7"/>
      <c r="B9" s="7"/>
      <c r="C9" s="91"/>
      <c r="D9" s="92"/>
      <c r="E9" s="92"/>
      <c r="F9" s="45"/>
      <c r="G9" s="43"/>
      <c r="H9" s="46"/>
    </row>
    <row r="10" spans="1:8" ht="12.75">
      <c r="A10" s="36">
        <v>700</v>
      </c>
      <c r="B10" s="36" t="s">
        <v>7</v>
      </c>
      <c r="C10" s="106">
        <f>SUM(C11,C18)</f>
        <v>30391.15</v>
      </c>
      <c r="D10" s="107">
        <f>SUM(D11,D18)</f>
        <v>5705800</v>
      </c>
      <c r="E10" s="107">
        <f>SUM(E16,E22)</f>
        <v>5736191.15</v>
      </c>
      <c r="F10" s="38">
        <f>SUM(F11)</f>
        <v>0</v>
      </c>
      <c r="G10" s="43"/>
      <c r="H10" s="46"/>
    </row>
    <row r="11" spans="1:8" ht="18" customHeight="1">
      <c r="A11" s="61"/>
      <c r="B11" s="63" t="s">
        <v>30</v>
      </c>
      <c r="C11" s="108">
        <f>SUM(C12:C13)</f>
        <v>5391.15</v>
      </c>
      <c r="D11" s="109">
        <f>SUM(D12:D14)</f>
        <v>5705800</v>
      </c>
      <c r="E11" s="109"/>
      <c r="F11" s="60">
        <v>0</v>
      </c>
      <c r="G11" s="43"/>
      <c r="H11" s="46"/>
    </row>
    <row r="12" spans="1:8" ht="12.75">
      <c r="A12" s="6"/>
      <c r="B12" s="50" t="s">
        <v>32</v>
      </c>
      <c r="C12" s="110">
        <v>5391.15</v>
      </c>
      <c r="D12" s="111">
        <v>5186100</v>
      </c>
      <c r="E12" s="111"/>
      <c r="F12" s="11"/>
      <c r="G12" s="9"/>
      <c r="H12" s="31"/>
    </row>
    <row r="13" spans="1:8" ht="12.75">
      <c r="A13" s="6"/>
      <c r="B13" s="37" t="s">
        <v>35</v>
      </c>
      <c r="C13" s="110"/>
      <c r="D13" s="111">
        <v>89700</v>
      </c>
      <c r="E13" s="111"/>
      <c r="F13" s="11"/>
      <c r="G13" s="9"/>
      <c r="H13" s="31"/>
    </row>
    <row r="14" spans="1:8" ht="12.75">
      <c r="A14" s="6"/>
      <c r="B14" s="37" t="s">
        <v>36</v>
      </c>
      <c r="C14" s="110"/>
      <c r="D14" s="111">
        <f>130000+300000</f>
        <v>430000</v>
      </c>
      <c r="E14" s="111"/>
      <c r="F14" s="11"/>
      <c r="G14" s="9"/>
      <c r="H14" s="19"/>
    </row>
    <row r="15" spans="1:8" ht="12.75">
      <c r="A15" s="6"/>
      <c r="B15" s="37"/>
      <c r="C15" s="110"/>
      <c r="D15" s="111"/>
      <c r="E15" s="112"/>
      <c r="F15" s="11"/>
      <c r="G15" s="9"/>
      <c r="H15" s="19"/>
    </row>
    <row r="16" spans="1:8" ht="12.75">
      <c r="A16" s="6"/>
      <c r="B16" s="37" t="s">
        <v>37</v>
      </c>
      <c r="C16" s="110"/>
      <c r="D16" s="111"/>
      <c r="E16" s="92">
        <f>SUM(E17)</f>
        <v>5711191.15</v>
      </c>
      <c r="F16" s="11"/>
      <c r="G16" s="9"/>
      <c r="H16" s="19"/>
    </row>
    <row r="17" spans="1:8" ht="12.75">
      <c r="A17" s="6"/>
      <c r="B17" s="55" t="s">
        <v>38</v>
      </c>
      <c r="C17" s="113"/>
      <c r="D17" s="114"/>
      <c r="E17" s="114">
        <f>5275800+5391.15+130000+300000</f>
        <v>5711191.15</v>
      </c>
      <c r="F17" s="16"/>
      <c r="G17" s="9"/>
      <c r="H17" s="19"/>
    </row>
    <row r="18" spans="1:8" ht="18.75" customHeight="1">
      <c r="A18" s="56"/>
      <c r="B18" s="36" t="s">
        <v>12</v>
      </c>
      <c r="C18" s="108">
        <f>SUM(C19:C20)</f>
        <v>25000</v>
      </c>
      <c r="D18" s="109">
        <f>SUM(D19:D20)</f>
        <v>0</v>
      </c>
      <c r="E18" s="107"/>
      <c r="F18" s="57">
        <v>0</v>
      </c>
      <c r="G18" s="43"/>
      <c r="H18" s="46"/>
    </row>
    <row r="19" spans="1:8" ht="12.75">
      <c r="A19" s="6"/>
      <c r="B19" s="50" t="s">
        <v>31</v>
      </c>
      <c r="C19" s="110"/>
      <c r="D19" s="111"/>
      <c r="E19" s="111"/>
      <c r="F19" s="11"/>
      <c r="G19" s="9"/>
      <c r="H19" s="31"/>
    </row>
    <row r="20" spans="1:8" ht="12.75">
      <c r="A20" s="6"/>
      <c r="B20" s="37" t="s">
        <v>33</v>
      </c>
      <c r="C20" s="110">
        <v>25000</v>
      </c>
      <c r="D20" s="111">
        <v>0</v>
      </c>
      <c r="E20" s="111"/>
      <c r="F20" s="11"/>
      <c r="G20" s="9"/>
      <c r="H20" s="31"/>
    </row>
    <row r="21" spans="1:8" ht="12.75">
      <c r="A21" s="6"/>
      <c r="B21" s="37"/>
      <c r="C21" s="110"/>
      <c r="D21" s="111"/>
      <c r="E21" s="111"/>
      <c r="F21" s="11"/>
      <c r="G21" s="9"/>
      <c r="H21" s="19"/>
    </row>
    <row r="22" spans="1:8" ht="12.75">
      <c r="A22" s="6"/>
      <c r="B22" s="37" t="s">
        <v>37</v>
      </c>
      <c r="C22" s="110"/>
      <c r="D22" s="111"/>
      <c r="E22" s="92">
        <f>SUM(E23)</f>
        <v>25000</v>
      </c>
      <c r="F22" s="11"/>
      <c r="G22" s="9"/>
      <c r="H22" s="19"/>
    </row>
    <row r="23" spans="1:8" ht="13.5" thickBot="1">
      <c r="A23" s="74"/>
      <c r="B23" s="65" t="s">
        <v>38</v>
      </c>
      <c r="C23" s="115"/>
      <c r="D23" s="116"/>
      <c r="E23" s="116">
        <v>25000</v>
      </c>
      <c r="F23" s="66"/>
      <c r="G23" s="9"/>
      <c r="H23" s="19"/>
    </row>
    <row r="24" spans="1:8" ht="26.25" customHeight="1">
      <c r="A24" s="36">
        <v>750</v>
      </c>
      <c r="B24" s="36" t="s">
        <v>11</v>
      </c>
      <c r="C24" s="106">
        <f>SUM(C25)</f>
        <v>2630.0299999999997</v>
      </c>
      <c r="D24" s="107">
        <f>SUM(D25)</f>
        <v>12558</v>
      </c>
      <c r="E24" s="107">
        <f>SUM(E30)</f>
        <v>15188.03</v>
      </c>
      <c r="F24" s="38">
        <f>SUM(F25)</f>
        <v>0</v>
      </c>
      <c r="G24" s="43"/>
      <c r="H24" s="46"/>
    </row>
    <row r="25" spans="1:8" ht="12.75">
      <c r="A25" s="61"/>
      <c r="B25" s="63" t="s">
        <v>12</v>
      </c>
      <c r="C25" s="117">
        <f>SUM(C27:C28)</f>
        <v>2630.0299999999997</v>
      </c>
      <c r="D25" s="117">
        <f>SUM(D27:D28)</f>
        <v>12558</v>
      </c>
      <c r="E25" s="118"/>
      <c r="F25" s="25">
        <v>0</v>
      </c>
      <c r="G25" s="43"/>
      <c r="H25" s="46"/>
    </row>
    <row r="26" spans="1:8" ht="12.75">
      <c r="A26" s="6"/>
      <c r="B26" s="50" t="s">
        <v>31</v>
      </c>
      <c r="C26" s="110"/>
      <c r="D26" s="140"/>
      <c r="E26" s="140"/>
      <c r="F26" s="11"/>
      <c r="G26" s="9"/>
      <c r="H26" s="31"/>
    </row>
    <row r="27" spans="1:8" ht="12.75">
      <c r="A27" s="6"/>
      <c r="B27" s="50" t="s">
        <v>36</v>
      </c>
      <c r="C27" s="110">
        <v>2491.22</v>
      </c>
      <c r="D27" s="137">
        <v>12558</v>
      </c>
      <c r="E27" s="140"/>
      <c r="F27" s="11"/>
      <c r="G27" s="9"/>
      <c r="H27" s="31"/>
    </row>
    <row r="28" spans="1:8" ht="12.75">
      <c r="A28" s="6"/>
      <c r="B28" s="37" t="s">
        <v>33</v>
      </c>
      <c r="C28" s="110">
        <v>138.81</v>
      </c>
      <c r="D28" s="140">
        <v>0</v>
      </c>
      <c r="E28" s="140"/>
      <c r="F28" s="11"/>
      <c r="G28" s="9"/>
      <c r="H28" s="31"/>
    </row>
    <row r="29" spans="1:8" ht="12.75">
      <c r="A29" s="6"/>
      <c r="B29" s="37"/>
      <c r="C29" s="110"/>
      <c r="D29" s="140"/>
      <c r="E29" s="140"/>
      <c r="F29" s="11"/>
      <c r="G29" s="9"/>
      <c r="H29" s="31"/>
    </row>
    <row r="30" spans="1:8" ht="12.75">
      <c r="A30" s="6"/>
      <c r="B30" s="37" t="s">
        <v>37</v>
      </c>
      <c r="C30" s="119"/>
      <c r="D30" s="140"/>
      <c r="E30" s="141">
        <f>SUM(E31)</f>
        <v>15188.03</v>
      </c>
      <c r="F30" s="11"/>
      <c r="G30" s="9"/>
      <c r="H30" s="19"/>
    </row>
    <row r="31" spans="1:8" ht="13.5" thickBot="1">
      <c r="A31" s="6"/>
      <c r="B31" s="37" t="s">
        <v>38</v>
      </c>
      <c r="C31" s="119"/>
      <c r="D31" s="140"/>
      <c r="E31" s="140">
        <f>2630.03+12558</f>
        <v>15188.03</v>
      </c>
      <c r="F31" s="11"/>
      <c r="G31" s="9"/>
      <c r="H31" s="19"/>
    </row>
    <row r="32" spans="1:8" ht="25.5">
      <c r="A32" s="129">
        <v>754</v>
      </c>
      <c r="B32" s="130" t="s">
        <v>40</v>
      </c>
      <c r="C32" s="132">
        <f>SUM(C33)</f>
        <v>0</v>
      </c>
      <c r="D32" s="133">
        <f>SUM(D33)</f>
        <v>6221</v>
      </c>
      <c r="E32" s="133">
        <f>SUM(E37)</f>
        <v>6221</v>
      </c>
      <c r="F32" s="131">
        <f>SUM(F33)</f>
        <v>0</v>
      </c>
      <c r="G32" s="9"/>
      <c r="H32" s="19"/>
    </row>
    <row r="33" spans="1:8" ht="12.75">
      <c r="A33" s="6"/>
      <c r="B33" s="63" t="s">
        <v>41</v>
      </c>
      <c r="C33" s="134">
        <f>SUM(C35)</f>
        <v>0</v>
      </c>
      <c r="D33" s="118">
        <f>SUM(D35)</f>
        <v>6221</v>
      </c>
      <c r="E33" s="118"/>
      <c r="F33" s="25">
        <v>0</v>
      </c>
      <c r="G33" s="9"/>
      <c r="H33" s="19"/>
    </row>
    <row r="34" spans="1:8" ht="12.75">
      <c r="A34" s="6"/>
      <c r="B34" s="37" t="s">
        <v>42</v>
      </c>
      <c r="C34" s="119"/>
      <c r="D34" s="111"/>
      <c r="E34" s="111"/>
      <c r="F34" s="11"/>
      <c r="G34" s="9"/>
      <c r="H34" s="19"/>
    </row>
    <row r="35" spans="1:8" ht="12.75">
      <c r="A35" s="6"/>
      <c r="B35" s="50" t="s">
        <v>36</v>
      </c>
      <c r="C35" s="119">
        <v>0</v>
      </c>
      <c r="D35" s="111">
        <v>6221</v>
      </c>
      <c r="E35" s="111"/>
      <c r="F35" s="11"/>
      <c r="G35" s="9"/>
      <c r="H35" s="19"/>
    </row>
    <row r="36" spans="1:8" ht="12.75">
      <c r="A36" s="6"/>
      <c r="B36" s="37"/>
      <c r="C36" s="119"/>
      <c r="D36" s="111"/>
      <c r="E36" s="111"/>
      <c r="F36" s="11"/>
      <c r="G36" s="9"/>
      <c r="H36" s="19"/>
    </row>
    <row r="37" spans="1:8" ht="12.75">
      <c r="A37" s="6"/>
      <c r="B37" s="37" t="s">
        <v>43</v>
      </c>
      <c r="C37" s="119"/>
      <c r="D37" s="111"/>
      <c r="E37" s="104">
        <f>SUM(E38)</f>
        <v>6221</v>
      </c>
      <c r="F37" s="11"/>
      <c r="G37" s="9"/>
      <c r="H37" s="19"/>
    </row>
    <row r="38" spans="1:8" ht="13.5" thickBot="1">
      <c r="A38" s="74"/>
      <c r="B38" s="37" t="s">
        <v>38</v>
      </c>
      <c r="C38" s="120"/>
      <c r="D38" s="116"/>
      <c r="E38" s="116">
        <v>6221</v>
      </c>
      <c r="F38" s="66"/>
      <c r="G38" s="9"/>
      <c r="H38" s="19"/>
    </row>
    <row r="39" spans="1:8" ht="24.75" customHeight="1">
      <c r="A39" s="126">
        <v>801</v>
      </c>
      <c r="B39" s="126" t="s">
        <v>2</v>
      </c>
      <c r="C39" s="127">
        <f>SUM(C40,C46,C52,C59,C66,C73,C79,C85,C91,)</f>
        <v>139021.81</v>
      </c>
      <c r="D39" s="127">
        <f>SUM(D40,D46,D52,D59,D66,D73,D79,D85,D91,D97)</f>
        <v>175876</v>
      </c>
      <c r="E39" s="127">
        <f>SUM(E44,E50,E57,E64,E71,E77,E83,E89,E95,E101)</f>
        <v>314897.81</v>
      </c>
      <c r="F39" s="128">
        <f>SUM(F40:F85)</f>
        <v>0</v>
      </c>
      <c r="G39" s="43"/>
      <c r="H39" s="30">
        <f>SUM(H40:H85)</f>
        <v>0</v>
      </c>
    </row>
    <row r="40" spans="1:8" ht="16.5" customHeight="1">
      <c r="A40" s="6"/>
      <c r="B40" s="63" t="s">
        <v>23</v>
      </c>
      <c r="C40" s="76">
        <v>4700</v>
      </c>
      <c r="D40" s="93">
        <f>SUM(D42)</f>
        <v>35000</v>
      </c>
      <c r="E40" s="93"/>
      <c r="F40" s="60">
        <v>0</v>
      </c>
      <c r="G40" s="9"/>
      <c r="H40" s="31">
        <v>0</v>
      </c>
    </row>
    <row r="41" spans="1:8" ht="12.75">
      <c r="A41" s="6"/>
      <c r="B41" s="50" t="s">
        <v>31</v>
      </c>
      <c r="C41" s="77"/>
      <c r="D41" s="94"/>
      <c r="E41" s="94"/>
      <c r="F41" s="11"/>
      <c r="G41" s="9"/>
      <c r="H41" s="31"/>
    </row>
    <row r="42" spans="1:8" ht="12.75">
      <c r="A42" s="6"/>
      <c r="B42" s="50" t="s">
        <v>32</v>
      </c>
      <c r="C42" s="77">
        <v>4700</v>
      </c>
      <c r="D42" s="94">
        <v>35000</v>
      </c>
      <c r="E42" s="94"/>
      <c r="F42" s="11"/>
      <c r="G42" s="9"/>
      <c r="H42" s="31"/>
    </row>
    <row r="43" spans="1:8" ht="12.75">
      <c r="A43" s="6"/>
      <c r="B43" s="50"/>
      <c r="C43" s="77"/>
      <c r="D43" s="94"/>
      <c r="E43" s="94"/>
      <c r="F43" s="11"/>
      <c r="G43" s="9"/>
      <c r="H43" s="31"/>
    </row>
    <row r="44" spans="1:8" ht="12.75">
      <c r="A44" s="6"/>
      <c r="B44" s="37" t="s">
        <v>37</v>
      </c>
      <c r="C44" s="77"/>
      <c r="D44" s="94"/>
      <c r="E44" s="104">
        <f>SUM(E45)</f>
        <v>39700</v>
      </c>
      <c r="F44" s="11"/>
      <c r="G44" s="9"/>
      <c r="H44" s="19"/>
    </row>
    <row r="45" spans="1:8" ht="12.75">
      <c r="A45" s="6"/>
      <c r="B45" s="55" t="s">
        <v>38</v>
      </c>
      <c r="C45" s="78"/>
      <c r="D45" s="95"/>
      <c r="E45" s="95">
        <f>35000+4700</f>
        <v>39700</v>
      </c>
      <c r="F45" s="16"/>
      <c r="G45" s="9"/>
      <c r="H45" s="19"/>
    </row>
    <row r="46" spans="1:8" ht="15" customHeight="1">
      <c r="A46" s="6"/>
      <c r="B46" s="63" t="s">
        <v>24</v>
      </c>
      <c r="C46" s="76">
        <v>23526</v>
      </c>
      <c r="D46" s="93">
        <f>SUM(D48)</f>
        <v>24000</v>
      </c>
      <c r="E46" s="93"/>
      <c r="F46" s="60">
        <v>0</v>
      </c>
      <c r="G46" s="9"/>
      <c r="H46" s="31">
        <v>0</v>
      </c>
    </row>
    <row r="47" spans="1:8" ht="12.75">
      <c r="A47" s="6"/>
      <c r="B47" s="50" t="s">
        <v>31</v>
      </c>
      <c r="C47" s="77"/>
      <c r="D47" s="94"/>
      <c r="E47" s="94"/>
      <c r="F47" s="11"/>
      <c r="G47" s="9"/>
      <c r="H47" s="31"/>
    </row>
    <row r="48" spans="1:8" ht="12.75">
      <c r="A48" s="6"/>
      <c r="B48" s="50" t="s">
        <v>32</v>
      </c>
      <c r="C48" s="77">
        <v>23526</v>
      </c>
      <c r="D48" s="94">
        <v>24000</v>
      </c>
      <c r="E48" s="94"/>
      <c r="F48" s="11"/>
      <c r="G48" s="9"/>
      <c r="H48" s="31"/>
    </row>
    <row r="49" spans="1:8" ht="12.75">
      <c r="A49" s="6"/>
      <c r="B49" s="50"/>
      <c r="C49" s="77"/>
      <c r="D49" s="94"/>
      <c r="E49" s="94"/>
      <c r="F49" s="11"/>
      <c r="G49" s="9"/>
      <c r="H49" s="31"/>
    </row>
    <row r="50" spans="1:8" ht="12.75">
      <c r="A50" s="6"/>
      <c r="B50" s="37" t="s">
        <v>37</v>
      </c>
      <c r="C50" s="77"/>
      <c r="D50" s="94"/>
      <c r="E50" s="104">
        <f>SUM(E51)</f>
        <v>47526</v>
      </c>
      <c r="F50" s="11"/>
      <c r="G50" s="9"/>
      <c r="H50" s="31"/>
    </row>
    <row r="51" spans="1:8" ht="12.75">
      <c r="A51" s="6"/>
      <c r="B51" s="55" t="s">
        <v>38</v>
      </c>
      <c r="C51" s="78"/>
      <c r="D51" s="95"/>
      <c r="E51" s="95">
        <f>24000+23526</f>
        <v>47526</v>
      </c>
      <c r="F51" s="16"/>
      <c r="G51" s="9"/>
      <c r="H51" s="31"/>
    </row>
    <row r="52" spans="1:8" ht="14.25" customHeight="1">
      <c r="A52" s="6"/>
      <c r="B52" s="63" t="s">
        <v>25</v>
      </c>
      <c r="C52" s="76">
        <v>1196.95</v>
      </c>
      <c r="D52" s="93">
        <f>SUM(D54:D55)</f>
        <v>20000</v>
      </c>
      <c r="E52" s="93"/>
      <c r="F52" s="60">
        <v>0</v>
      </c>
      <c r="G52" s="9"/>
      <c r="H52" s="31">
        <v>0</v>
      </c>
    </row>
    <row r="53" spans="1:8" ht="12.75">
      <c r="A53" s="6"/>
      <c r="B53" s="50" t="s">
        <v>31</v>
      </c>
      <c r="C53" s="77"/>
      <c r="D53" s="94"/>
      <c r="E53" s="94"/>
      <c r="F53" s="11"/>
      <c r="G53" s="9"/>
      <c r="H53" s="31"/>
    </row>
    <row r="54" spans="1:8" ht="12.75">
      <c r="A54" s="6"/>
      <c r="B54" s="50" t="s">
        <v>32</v>
      </c>
      <c r="C54" s="77">
        <v>1196.95</v>
      </c>
      <c r="D54" s="94">
        <v>19000</v>
      </c>
      <c r="E54" s="94"/>
      <c r="F54" s="11"/>
      <c r="G54" s="9"/>
      <c r="H54" s="31"/>
    </row>
    <row r="55" spans="1:8" ht="12.75">
      <c r="A55" s="6"/>
      <c r="B55" s="37" t="s">
        <v>33</v>
      </c>
      <c r="C55" s="77"/>
      <c r="D55" s="94">
        <v>1000</v>
      </c>
      <c r="E55" s="94"/>
      <c r="F55" s="11"/>
      <c r="G55" s="9"/>
      <c r="H55" s="31"/>
    </row>
    <row r="56" spans="1:8" ht="12.75">
      <c r="A56" s="6"/>
      <c r="B56" s="37"/>
      <c r="C56" s="77"/>
      <c r="D56" s="94"/>
      <c r="E56" s="94"/>
      <c r="F56" s="11"/>
      <c r="G56" s="9"/>
      <c r="H56" s="31"/>
    </row>
    <row r="57" spans="1:8" ht="12.75">
      <c r="A57" s="6"/>
      <c r="B57" s="37" t="s">
        <v>37</v>
      </c>
      <c r="C57" s="77"/>
      <c r="D57" s="94"/>
      <c r="E57" s="104">
        <f>SUM(E58)</f>
        <v>21196.95</v>
      </c>
      <c r="F57" s="11"/>
      <c r="G57" s="9"/>
      <c r="H57" s="31"/>
    </row>
    <row r="58" spans="1:8" ht="12.75">
      <c r="A58" s="6"/>
      <c r="B58" s="71" t="s">
        <v>38</v>
      </c>
      <c r="C58" s="79"/>
      <c r="D58" s="96"/>
      <c r="E58" s="96">
        <f>20000+1196.95</f>
        <v>21196.95</v>
      </c>
      <c r="F58" s="16"/>
      <c r="G58" s="9"/>
      <c r="H58" s="31"/>
    </row>
    <row r="59" spans="1:8" ht="15" customHeight="1">
      <c r="A59" s="6"/>
      <c r="B59" s="63" t="s">
        <v>8</v>
      </c>
      <c r="C59" s="76">
        <f>SUM(C61:C62)</f>
        <v>81684.96</v>
      </c>
      <c r="D59" s="93">
        <f>SUM(D61:D62)</f>
        <v>50994</v>
      </c>
      <c r="E59" s="93"/>
      <c r="F59" s="60">
        <v>0</v>
      </c>
      <c r="G59" s="9"/>
      <c r="H59" s="31">
        <v>0</v>
      </c>
    </row>
    <row r="60" spans="1:8" ht="12.75">
      <c r="A60" s="6"/>
      <c r="B60" s="50" t="s">
        <v>31</v>
      </c>
      <c r="C60" s="77"/>
      <c r="D60" s="94"/>
      <c r="E60" s="94"/>
      <c r="F60" s="11"/>
      <c r="G60" s="9"/>
      <c r="H60" s="31"/>
    </row>
    <row r="61" spans="1:8" ht="12.75">
      <c r="A61" s="6"/>
      <c r="B61" s="50" t="s">
        <v>32</v>
      </c>
      <c r="C61" s="77">
        <v>71571.94</v>
      </c>
      <c r="D61" s="94">
        <f>27794+10200</f>
        <v>37994</v>
      </c>
      <c r="E61" s="94"/>
      <c r="F61" s="11"/>
      <c r="G61" s="9"/>
      <c r="H61" s="31"/>
    </row>
    <row r="62" spans="1:8" ht="12.75">
      <c r="A62" s="6"/>
      <c r="B62" s="37" t="s">
        <v>33</v>
      </c>
      <c r="C62" s="77">
        <v>10113.02</v>
      </c>
      <c r="D62" s="94">
        <v>13000</v>
      </c>
      <c r="E62" s="94"/>
      <c r="F62" s="11"/>
      <c r="G62" s="9"/>
      <c r="H62" s="31"/>
    </row>
    <row r="63" spans="1:8" ht="12.75">
      <c r="A63" s="6"/>
      <c r="B63" s="37"/>
      <c r="C63" s="77"/>
      <c r="D63" s="94"/>
      <c r="E63" s="94"/>
      <c r="F63" s="11"/>
      <c r="G63" s="9"/>
      <c r="H63" s="31"/>
    </row>
    <row r="64" spans="1:8" ht="12.75">
      <c r="A64" s="6"/>
      <c r="B64" s="37" t="s">
        <v>37</v>
      </c>
      <c r="C64" s="77"/>
      <c r="D64" s="94"/>
      <c r="E64" s="104">
        <f>SUM(E65)</f>
        <v>132678.96000000002</v>
      </c>
      <c r="F64" s="11"/>
      <c r="G64" s="9"/>
      <c r="H64" s="31"/>
    </row>
    <row r="65" spans="1:8" ht="12.75">
      <c r="A65" s="6"/>
      <c r="B65" s="71" t="s">
        <v>38</v>
      </c>
      <c r="C65" s="79"/>
      <c r="D65" s="96"/>
      <c r="E65" s="96">
        <f>40794+81684.96+10200</f>
        <v>132678.96000000002</v>
      </c>
      <c r="F65" s="16"/>
      <c r="G65" s="9"/>
      <c r="H65" s="31"/>
    </row>
    <row r="66" spans="1:8" ht="14.25" customHeight="1">
      <c r="A66" s="6"/>
      <c r="B66" s="63" t="s">
        <v>10</v>
      </c>
      <c r="C66" s="76">
        <f>SUM(C68:C69)</f>
        <v>2029</v>
      </c>
      <c r="D66" s="93">
        <f>SUM(D68)</f>
        <v>12200</v>
      </c>
      <c r="E66" s="93"/>
      <c r="F66" s="60">
        <v>0</v>
      </c>
      <c r="G66" s="9"/>
      <c r="H66" s="31"/>
    </row>
    <row r="67" spans="1:8" ht="12.75">
      <c r="A67" s="6"/>
      <c r="B67" s="50" t="s">
        <v>31</v>
      </c>
      <c r="C67" s="77"/>
      <c r="D67" s="94"/>
      <c r="E67" s="94"/>
      <c r="F67" s="11"/>
      <c r="G67" s="9"/>
      <c r="H67" s="31"/>
    </row>
    <row r="68" spans="1:8" ht="12.75">
      <c r="A68" s="6"/>
      <c r="B68" s="50" t="s">
        <v>32</v>
      </c>
      <c r="C68" s="77">
        <v>2024</v>
      </c>
      <c r="D68" s="94">
        <f>4700+7500</f>
        <v>12200</v>
      </c>
      <c r="E68" s="94"/>
      <c r="F68" s="11"/>
      <c r="G68" s="9"/>
      <c r="H68" s="31"/>
    </row>
    <row r="69" spans="1:8" ht="12.75">
      <c r="A69" s="6"/>
      <c r="B69" s="37" t="s">
        <v>33</v>
      </c>
      <c r="C69" s="77">
        <v>5</v>
      </c>
      <c r="D69" s="94"/>
      <c r="E69" s="94"/>
      <c r="F69" s="11"/>
      <c r="G69" s="9"/>
      <c r="H69" s="31"/>
    </row>
    <row r="70" spans="1:8" ht="12.75">
      <c r="A70" s="6"/>
      <c r="B70" s="50"/>
      <c r="C70" s="77"/>
      <c r="D70" s="94"/>
      <c r="E70" s="94"/>
      <c r="F70" s="11"/>
      <c r="G70" s="9"/>
      <c r="H70" s="31"/>
    </row>
    <row r="71" spans="1:8" ht="12.75">
      <c r="A71" s="6"/>
      <c r="B71" s="37" t="s">
        <v>37</v>
      </c>
      <c r="C71" s="77"/>
      <c r="D71" s="94"/>
      <c r="E71" s="104">
        <f>SUM(E72)</f>
        <v>14229</v>
      </c>
      <c r="F71" s="11"/>
      <c r="G71" s="9"/>
      <c r="H71" s="31"/>
    </row>
    <row r="72" spans="1:8" ht="12.75">
      <c r="A72" s="6"/>
      <c r="B72" s="71" t="s">
        <v>38</v>
      </c>
      <c r="C72" s="79"/>
      <c r="D72" s="96"/>
      <c r="E72" s="96">
        <f>4700+2029+7500</f>
        <v>14229</v>
      </c>
      <c r="F72" s="16"/>
      <c r="G72" s="9"/>
      <c r="H72" s="31"/>
    </row>
    <row r="73" spans="1:8" ht="15.75" customHeight="1">
      <c r="A73" s="6"/>
      <c r="B73" s="63" t="s">
        <v>3</v>
      </c>
      <c r="C73" s="76">
        <f>SUM(C75:C76)</f>
        <v>1152.43</v>
      </c>
      <c r="D73" s="93">
        <f>SUM(D75)</f>
        <v>17264</v>
      </c>
      <c r="E73" s="93"/>
      <c r="F73" s="60">
        <v>0</v>
      </c>
      <c r="G73" s="9"/>
      <c r="H73" s="31">
        <v>0</v>
      </c>
    </row>
    <row r="74" spans="1:8" ht="12.75">
      <c r="A74" s="6"/>
      <c r="B74" s="50" t="s">
        <v>31</v>
      </c>
      <c r="C74" s="77"/>
      <c r="D74" s="94"/>
      <c r="E74" s="94"/>
      <c r="F74" s="11"/>
      <c r="G74" s="9"/>
      <c r="H74" s="31"/>
    </row>
    <row r="75" spans="1:8" ht="12.75">
      <c r="A75" s="6"/>
      <c r="B75" s="50" t="s">
        <v>32</v>
      </c>
      <c r="C75" s="77">
        <v>1152.43</v>
      </c>
      <c r="D75" s="94">
        <v>17264</v>
      </c>
      <c r="E75" s="94"/>
      <c r="F75" s="11"/>
      <c r="G75" s="9"/>
      <c r="H75" s="31"/>
    </row>
    <row r="76" spans="1:8" ht="12.75">
      <c r="A76" s="6"/>
      <c r="B76" s="50"/>
      <c r="C76" s="77"/>
      <c r="D76" s="94"/>
      <c r="E76" s="94"/>
      <c r="F76" s="11"/>
      <c r="G76" s="9"/>
      <c r="H76" s="31"/>
    </row>
    <row r="77" spans="1:8" ht="12.75">
      <c r="A77" s="6"/>
      <c r="B77" s="37" t="s">
        <v>37</v>
      </c>
      <c r="C77" s="77"/>
      <c r="D77" s="94"/>
      <c r="E77" s="104">
        <f>SUM(E78)</f>
        <v>18416.43</v>
      </c>
      <c r="F77" s="11"/>
      <c r="G77" s="9"/>
      <c r="H77" s="31"/>
    </row>
    <row r="78" spans="1:8" ht="12.75">
      <c r="A78" s="6"/>
      <c r="B78" s="71" t="s">
        <v>38</v>
      </c>
      <c r="C78" s="79"/>
      <c r="D78" s="96"/>
      <c r="E78" s="96">
        <f>17264+1152.43</f>
        <v>18416.43</v>
      </c>
      <c r="F78" s="16"/>
      <c r="G78" s="9"/>
      <c r="H78" s="31"/>
    </row>
    <row r="79" spans="1:8" ht="15.75" customHeight="1">
      <c r="A79" s="6"/>
      <c r="B79" s="64" t="s">
        <v>26</v>
      </c>
      <c r="C79" s="76">
        <f>SUM(C81:C82)</f>
        <v>16212</v>
      </c>
      <c r="D79" s="97">
        <f>SUM(D81)</f>
        <v>4500</v>
      </c>
      <c r="E79" s="97"/>
      <c r="F79" s="60">
        <v>0</v>
      </c>
      <c r="G79" s="9"/>
      <c r="H79" s="31">
        <v>0</v>
      </c>
    </row>
    <row r="80" spans="1:8" ht="12.75">
      <c r="A80" s="6"/>
      <c r="B80" s="50" t="s">
        <v>31</v>
      </c>
      <c r="C80" s="77"/>
      <c r="D80" s="94"/>
      <c r="E80" s="94"/>
      <c r="F80" s="11"/>
      <c r="G80" s="9"/>
      <c r="H80" s="31"/>
    </row>
    <row r="81" spans="1:8" ht="12.75">
      <c r="A81" s="6"/>
      <c r="B81" s="50" t="s">
        <v>32</v>
      </c>
      <c r="C81" s="77">
        <v>16212</v>
      </c>
      <c r="D81" s="94">
        <v>4500</v>
      </c>
      <c r="E81" s="94"/>
      <c r="F81" s="11"/>
      <c r="G81" s="9"/>
      <c r="H81" s="31"/>
    </row>
    <row r="82" spans="1:8" ht="12.75">
      <c r="A82" s="6"/>
      <c r="B82" s="50"/>
      <c r="C82" s="77"/>
      <c r="D82" s="94"/>
      <c r="E82" s="94"/>
      <c r="F82" s="11"/>
      <c r="G82" s="9"/>
      <c r="H82" s="31"/>
    </row>
    <row r="83" spans="1:8" ht="12.75">
      <c r="A83" s="6"/>
      <c r="B83" s="37" t="s">
        <v>37</v>
      </c>
      <c r="C83" s="77"/>
      <c r="D83" s="94"/>
      <c r="E83" s="104">
        <f>SUM(E84)</f>
        <v>20712</v>
      </c>
      <c r="F83" s="11"/>
      <c r="G83" s="9"/>
      <c r="H83" s="31"/>
    </row>
    <row r="84" spans="1:8" ht="12.75">
      <c r="A84" s="6"/>
      <c r="B84" s="71" t="s">
        <v>38</v>
      </c>
      <c r="C84" s="79"/>
      <c r="D84" s="96"/>
      <c r="E84" s="96">
        <f>4500+16212</f>
        <v>20712</v>
      </c>
      <c r="F84" s="16"/>
      <c r="G84" s="9"/>
      <c r="H84" s="31"/>
    </row>
    <row r="85" spans="1:8" ht="18" customHeight="1">
      <c r="A85" s="6"/>
      <c r="B85" s="63" t="s">
        <v>9</v>
      </c>
      <c r="C85" s="76">
        <f>SUM(C87:C88)</f>
        <v>4210.47</v>
      </c>
      <c r="D85" s="93">
        <f>SUM(D87)</f>
        <v>3500</v>
      </c>
      <c r="E85" s="93"/>
      <c r="F85" s="60">
        <v>0</v>
      </c>
      <c r="G85" s="9"/>
      <c r="H85" s="34">
        <v>0</v>
      </c>
    </row>
    <row r="86" spans="1:8" ht="12.75">
      <c r="A86" s="6"/>
      <c r="B86" s="50" t="s">
        <v>31</v>
      </c>
      <c r="C86" s="77"/>
      <c r="D86" s="94"/>
      <c r="E86" s="94"/>
      <c r="F86" s="11"/>
      <c r="G86" s="9"/>
      <c r="H86" s="31"/>
    </row>
    <row r="87" spans="1:8" ht="12.75">
      <c r="A87" s="6"/>
      <c r="B87" s="50" t="s">
        <v>32</v>
      </c>
      <c r="C87" s="77">
        <v>4210.47</v>
      </c>
      <c r="D87" s="94">
        <v>3500</v>
      </c>
      <c r="E87" s="94"/>
      <c r="F87" s="11"/>
      <c r="G87" s="9"/>
      <c r="H87" s="31"/>
    </row>
    <row r="88" spans="1:8" ht="12.75">
      <c r="A88" s="6"/>
      <c r="B88" s="50"/>
      <c r="C88" s="77"/>
      <c r="D88" s="94"/>
      <c r="E88" s="94"/>
      <c r="F88" s="11"/>
      <c r="G88" s="9"/>
      <c r="H88" s="31"/>
    </row>
    <row r="89" spans="1:8" ht="12.75">
      <c r="A89" s="6"/>
      <c r="B89" s="37" t="s">
        <v>37</v>
      </c>
      <c r="C89" s="77"/>
      <c r="D89" s="94"/>
      <c r="E89" s="104">
        <f>SUM(E90)</f>
        <v>7710.47</v>
      </c>
      <c r="F89" s="11"/>
      <c r="G89" s="9"/>
      <c r="H89" s="31"/>
    </row>
    <row r="90" spans="1:8" ht="12.75">
      <c r="A90" s="6"/>
      <c r="B90" s="71" t="s">
        <v>38</v>
      </c>
      <c r="C90" s="79"/>
      <c r="D90" s="96"/>
      <c r="E90" s="96">
        <f>3500+4210.47</f>
        <v>7710.47</v>
      </c>
      <c r="F90" s="16"/>
      <c r="G90" s="9"/>
      <c r="H90" s="31"/>
    </row>
    <row r="91" spans="1:8" ht="16.5" customHeight="1">
      <c r="A91" s="10"/>
      <c r="B91" s="54" t="s">
        <v>27</v>
      </c>
      <c r="C91" s="76">
        <f>SUM(C93:C94)</f>
        <v>4310</v>
      </c>
      <c r="D91" s="75">
        <f>SUM(D93)</f>
        <v>6350</v>
      </c>
      <c r="E91" s="75"/>
      <c r="F91" s="57">
        <v>0</v>
      </c>
      <c r="G91" s="9"/>
      <c r="H91" s="31"/>
    </row>
    <row r="92" spans="1:8" ht="12.75">
      <c r="A92" s="6"/>
      <c r="B92" s="50" t="s">
        <v>31</v>
      </c>
      <c r="C92" s="77"/>
      <c r="D92" s="94"/>
      <c r="E92" s="94"/>
      <c r="F92" s="11"/>
      <c r="G92" s="9"/>
      <c r="H92" s="31"/>
    </row>
    <row r="93" spans="1:8" ht="12.75">
      <c r="A93" s="10"/>
      <c r="B93" s="50" t="s">
        <v>32</v>
      </c>
      <c r="C93" s="77">
        <v>4310</v>
      </c>
      <c r="D93" s="94">
        <f>4550+1800</f>
        <v>6350</v>
      </c>
      <c r="E93" s="94"/>
      <c r="F93" s="11"/>
      <c r="G93" s="9"/>
      <c r="H93" s="31"/>
    </row>
    <row r="94" spans="1:8" ht="12.75">
      <c r="A94" s="10"/>
      <c r="B94" s="50"/>
      <c r="C94" s="77"/>
      <c r="D94" s="94"/>
      <c r="E94" s="94"/>
      <c r="F94" s="11"/>
      <c r="G94" s="9"/>
      <c r="H94" s="31"/>
    </row>
    <row r="95" spans="1:8" ht="12.75">
      <c r="A95" s="10"/>
      <c r="B95" s="37" t="s">
        <v>37</v>
      </c>
      <c r="C95" s="77"/>
      <c r="D95" s="94"/>
      <c r="E95" s="104">
        <f>SUM(E96)</f>
        <v>10660</v>
      </c>
      <c r="F95" s="11"/>
      <c r="G95" s="9"/>
      <c r="H95" s="31"/>
    </row>
    <row r="96" spans="1:8" ht="12.75">
      <c r="A96" s="135"/>
      <c r="B96" s="71" t="s">
        <v>38</v>
      </c>
      <c r="C96" s="79"/>
      <c r="D96" s="96"/>
      <c r="E96" s="96">
        <f>4550+4310+1800</f>
        <v>10660</v>
      </c>
      <c r="F96" s="16"/>
      <c r="G96" s="19"/>
      <c r="H96" s="31"/>
    </row>
    <row r="97" spans="1:8" ht="16.5" customHeight="1">
      <c r="A97" s="10"/>
      <c r="B97" s="54" t="s">
        <v>44</v>
      </c>
      <c r="C97" s="76">
        <f>SUM(C99:C100)</f>
        <v>0</v>
      </c>
      <c r="D97" s="75">
        <f>SUM(D99)</f>
        <v>2068</v>
      </c>
      <c r="E97" s="75"/>
      <c r="F97" s="57">
        <v>0</v>
      </c>
      <c r="G97" s="9"/>
      <c r="H97" s="31"/>
    </row>
    <row r="98" spans="1:8" ht="12.75">
      <c r="A98" s="6"/>
      <c r="B98" s="50" t="s">
        <v>31</v>
      </c>
      <c r="C98" s="77"/>
      <c r="D98" s="137"/>
      <c r="E98" s="137"/>
      <c r="F98" s="11"/>
      <c r="G98" s="9"/>
      <c r="H98" s="31"/>
    </row>
    <row r="99" spans="1:8" ht="12.75">
      <c r="A99" s="10"/>
      <c r="B99" s="50" t="s">
        <v>36</v>
      </c>
      <c r="C99" s="77"/>
      <c r="D99" s="137">
        <v>2068</v>
      </c>
      <c r="E99" s="137"/>
      <c r="F99" s="11"/>
      <c r="G99" s="9"/>
      <c r="H99" s="31"/>
    </row>
    <row r="100" spans="1:8" ht="12.75">
      <c r="A100" s="10"/>
      <c r="B100" s="50"/>
      <c r="C100" s="77"/>
      <c r="D100" s="137"/>
      <c r="E100" s="137"/>
      <c r="F100" s="11"/>
      <c r="G100" s="9"/>
      <c r="H100" s="31"/>
    </row>
    <row r="101" spans="1:8" ht="12.75">
      <c r="A101" s="10"/>
      <c r="B101" s="37" t="s">
        <v>37</v>
      </c>
      <c r="C101" s="77"/>
      <c r="D101" s="137"/>
      <c r="E101" s="138">
        <f>SUM(E102)</f>
        <v>2068</v>
      </c>
      <c r="F101" s="11"/>
      <c r="G101" s="9"/>
      <c r="H101" s="31"/>
    </row>
    <row r="102" spans="1:8" ht="12.75">
      <c r="A102" s="135"/>
      <c r="B102" s="136" t="s">
        <v>38</v>
      </c>
      <c r="C102" s="79"/>
      <c r="D102" s="139"/>
      <c r="E102" s="139">
        <v>2068</v>
      </c>
      <c r="F102" s="16"/>
      <c r="G102" s="19"/>
      <c r="H102" s="31"/>
    </row>
    <row r="103" spans="1:8" ht="12.75">
      <c r="A103" s="20"/>
      <c r="B103" s="67"/>
      <c r="C103" s="80"/>
      <c r="D103" s="98"/>
      <c r="E103" s="98"/>
      <c r="F103" s="19"/>
      <c r="G103" s="19"/>
      <c r="H103" s="31"/>
    </row>
    <row r="104" spans="1:8" ht="12.75">
      <c r="A104" s="4"/>
      <c r="B104" s="67"/>
      <c r="C104" s="80"/>
      <c r="D104" s="98"/>
      <c r="E104" s="98"/>
      <c r="F104" s="19"/>
      <c r="G104" s="19"/>
      <c r="H104" s="31"/>
    </row>
    <row r="105" spans="1:8" ht="12.75">
      <c r="A105" s="4"/>
      <c r="B105" s="67"/>
      <c r="C105" s="80"/>
      <c r="D105" s="98"/>
      <c r="E105" s="98"/>
      <c r="F105" s="19"/>
      <c r="G105" s="19"/>
      <c r="H105" s="31"/>
    </row>
    <row r="106" spans="1:8" ht="15.75">
      <c r="A106" s="4"/>
      <c r="B106" s="67"/>
      <c r="C106" s="80"/>
      <c r="D106" s="98"/>
      <c r="E106" s="98"/>
      <c r="F106" s="49" t="s">
        <v>45</v>
      </c>
      <c r="G106" s="19"/>
      <c r="H106" s="31"/>
    </row>
    <row r="107" spans="1:8" ht="13.5" thickBot="1">
      <c r="A107" s="68"/>
      <c r="B107" s="69"/>
      <c r="C107" s="81"/>
      <c r="D107" s="99"/>
      <c r="E107" s="99"/>
      <c r="F107" s="70"/>
      <c r="G107" s="19"/>
      <c r="H107" s="31"/>
    </row>
    <row r="108" spans="1:8" ht="12" customHeight="1">
      <c r="A108" s="6"/>
      <c r="B108" s="50"/>
      <c r="C108" s="82"/>
      <c r="D108" s="100"/>
      <c r="E108" s="100"/>
      <c r="F108" s="11"/>
      <c r="G108" s="9"/>
      <c r="H108" s="31"/>
    </row>
    <row r="109" spans="1:8" ht="12.75">
      <c r="A109" s="17">
        <v>852</v>
      </c>
      <c r="B109" s="17" t="s">
        <v>6</v>
      </c>
      <c r="C109" s="83">
        <f>SUM(C110)</f>
        <v>11599.57</v>
      </c>
      <c r="D109" s="75">
        <f>SUM(D110)</f>
        <v>352603</v>
      </c>
      <c r="E109" s="75">
        <f>SUM(E116)</f>
        <v>364202.57</v>
      </c>
      <c r="F109" s="18">
        <f>SUM(F110)</f>
        <v>0</v>
      </c>
      <c r="G109" s="43"/>
      <c r="H109" s="30">
        <f>SUM(H110)</f>
        <v>0</v>
      </c>
    </row>
    <row r="110" spans="1:8" ht="12.75">
      <c r="A110" s="27"/>
      <c r="B110" s="59" t="s">
        <v>4</v>
      </c>
      <c r="C110" s="93">
        <f>SUM(C112:C114)</f>
        <v>11599.57</v>
      </c>
      <c r="D110" s="93">
        <f>SUM(D112:D114)</f>
        <v>352603</v>
      </c>
      <c r="E110" s="93"/>
      <c r="F110" s="60">
        <v>0</v>
      </c>
      <c r="G110" s="14"/>
      <c r="H110" s="39">
        <v>0</v>
      </c>
    </row>
    <row r="111" spans="1:8" ht="12.75">
      <c r="A111" s="6"/>
      <c r="B111" s="50" t="s">
        <v>31</v>
      </c>
      <c r="C111" s="77"/>
      <c r="D111" s="94"/>
      <c r="E111" s="94"/>
      <c r="F111" s="11"/>
      <c r="G111" s="9"/>
      <c r="H111" s="31"/>
    </row>
    <row r="112" spans="1:8" ht="12.75">
      <c r="A112" s="6"/>
      <c r="B112" s="50" t="s">
        <v>32</v>
      </c>
      <c r="C112" s="77"/>
      <c r="D112" s="94">
        <v>12976</v>
      </c>
      <c r="E112" s="94"/>
      <c r="F112" s="11"/>
      <c r="G112" s="9"/>
      <c r="H112" s="31"/>
    </row>
    <row r="113" spans="1:8" ht="12.75">
      <c r="A113" s="6"/>
      <c r="B113" s="37" t="s">
        <v>35</v>
      </c>
      <c r="C113" s="77">
        <v>11599.57</v>
      </c>
      <c r="D113" s="94">
        <v>78037</v>
      </c>
      <c r="E113" s="94"/>
      <c r="F113" s="11"/>
      <c r="G113" s="9"/>
      <c r="H113" s="31"/>
    </row>
    <row r="114" spans="1:8" ht="12.75">
      <c r="A114" s="7"/>
      <c r="B114" s="13" t="s">
        <v>34</v>
      </c>
      <c r="C114" s="84"/>
      <c r="D114" s="94">
        <v>261590</v>
      </c>
      <c r="E114" s="94"/>
      <c r="F114" s="15"/>
      <c r="G114" s="14"/>
      <c r="H114" s="40"/>
    </row>
    <row r="115" spans="1:8" ht="11.25" customHeight="1">
      <c r="A115" s="7"/>
      <c r="B115" s="13"/>
      <c r="C115" s="84"/>
      <c r="D115" s="94"/>
      <c r="E115" s="94"/>
      <c r="F115" s="15"/>
      <c r="G115" s="14"/>
      <c r="H115" s="40"/>
    </row>
    <row r="116" spans="1:8" ht="12.75">
      <c r="A116" s="58"/>
      <c r="B116" s="37" t="s">
        <v>37</v>
      </c>
      <c r="C116" s="77"/>
      <c r="D116" s="94"/>
      <c r="E116" s="104">
        <f>SUM(E117)</f>
        <v>364202.57</v>
      </c>
      <c r="F116" s="11"/>
      <c r="G116" s="14"/>
      <c r="H116" s="40"/>
    </row>
    <row r="117" spans="1:8" ht="13.5" thickBot="1">
      <c r="A117" s="72"/>
      <c r="B117" s="73" t="s">
        <v>39</v>
      </c>
      <c r="C117" s="85"/>
      <c r="D117" s="101"/>
      <c r="E117" s="101">
        <f>352603+11599.57</f>
        <v>364202.57</v>
      </c>
      <c r="F117" s="66"/>
      <c r="G117" s="14"/>
      <c r="H117" s="40"/>
    </row>
    <row r="118" spans="1:8" ht="30" customHeight="1">
      <c r="A118" s="17">
        <v>853</v>
      </c>
      <c r="B118" s="26" t="s">
        <v>16</v>
      </c>
      <c r="C118" s="83">
        <f>SUM(C119)</f>
        <v>11113.949999999999</v>
      </c>
      <c r="D118" s="75">
        <f>SUM(D119)</f>
        <v>200800</v>
      </c>
      <c r="E118" s="75">
        <f>SUM(E124)</f>
        <v>211913.95</v>
      </c>
      <c r="F118" s="18">
        <f>SUM(F119)</f>
        <v>0</v>
      </c>
      <c r="G118" s="43"/>
      <c r="H118" s="30" t="e">
        <f>SUM(#REF!)</f>
        <v>#REF!</v>
      </c>
    </row>
    <row r="119" spans="1:8" ht="23.25" customHeight="1">
      <c r="A119" s="17"/>
      <c r="B119" s="54" t="s">
        <v>20</v>
      </c>
      <c r="C119" s="93">
        <f>SUM(C121:C123)</f>
        <v>11113.949999999999</v>
      </c>
      <c r="D119" s="75">
        <f>SUM(D121:D122)</f>
        <v>200800</v>
      </c>
      <c r="E119" s="105"/>
      <c r="F119" s="57">
        <v>0</v>
      </c>
      <c r="G119" s="46"/>
      <c r="H119" s="30"/>
    </row>
    <row r="120" spans="1:8" ht="12.75">
      <c r="A120" s="6"/>
      <c r="B120" s="50" t="s">
        <v>31</v>
      </c>
      <c r="C120" s="77"/>
      <c r="D120" s="94"/>
      <c r="E120" s="94"/>
      <c r="F120" s="11"/>
      <c r="G120" s="9"/>
      <c r="H120" s="31"/>
    </row>
    <row r="121" spans="1:8" ht="12.75">
      <c r="A121" s="6"/>
      <c r="B121" s="50" t="s">
        <v>36</v>
      </c>
      <c r="C121" s="77">
        <v>10849.8</v>
      </c>
      <c r="D121" s="94">
        <v>137800</v>
      </c>
      <c r="E121" s="94"/>
      <c r="F121" s="11"/>
      <c r="G121" s="9"/>
      <c r="H121" s="31"/>
    </row>
    <row r="122" spans="1:8" ht="12.75">
      <c r="A122" s="10"/>
      <c r="B122" s="50" t="s">
        <v>35</v>
      </c>
      <c r="C122" s="77">
        <v>264.15</v>
      </c>
      <c r="D122" s="94">
        <v>63000</v>
      </c>
      <c r="E122" s="94"/>
      <c r="F122" s="11"/>
      <c r="G122" s="9"/>
      <c r="H122" s="31"/>
    </row>
    <row r="123" spans="1:8" ht="12.75">
      <c r="A123" s="10"/>
      <c r="B123" s="50"/>
      <c r="C123" s="86"/>
      <c r="D123" s="98"/>
      <c r="E123" s="94"/>
      <c r="F123" s="11"/>
      <c r="G123" s="19"/>
      <c r="H123" s="31"/>
    </row>
    <row r="124" spans="1:8" ht="12.75">
      <c r="A124" s="58"/>
      <c r="B124" s="37" t="s">
        <v>37</v>
      </c>
      <c r="C124" s="77"/>
      <c r="D124" s="94"/>
      <c r="E124" s="104">
        <f>SUM(E125)</f>
        <v>211913.95</v>
      </c>
      <c r="F124" s="11"/>
      <c r="G124" s="14"/>
      <c r="H124" s="40"/>
    </row>
    <row r="125" spans="1:8" ht="13.5" thickBot="1">
      <c r="A125" s="72"/>
      <c r="B125" s="73" t="s">
        <v>39</v>
      </c>
      <c r="C125" s="85"/>
      <c r="D125" s="101"/>
      <c r="E125" s="101">
        <f>200800+11113.95</f>
        <v>211913.95</v>
      </c>
      <c r="F125" s="66"/>
      <c r="G125" s="14"/>
      <c r="H125" s="40"/>
    </row>
    <row r="126" spans="1:8" ht="12.75">
      <c r="A126" s="58"/>
      <c r="B126" s="48"/>
      <c r="C126" s="87"/>
      <c r="D126" s="102"/>
      <c r="E126" s="100"/>
      <c r="F126" s="15"/>
      <c r="G126" s="46"/>
      <c r="H126" s="30"/>
    </row>
    <row r="127" spans="1:8" ht="12.75" customHeight="1">
      <c r="A127" s="35">
        <v>926</v>
      </c>
      <c r="B127" s="47" t="s">
        <v>17</v>
      </c>
      <c r="C127" s="88">
        <f>SUM(C128,C133)</f>
        <v>84927.89</v>
      </c>
      <c r="D127" s="103">
        <f>SUM(D128,D133)</f>
        <v>104000</v>
      </c>
      <c r="E127" s="104">
        <f>SUM(E132,E137)</f>
        <v>188927.89</v>
      </c>
      <c r="F127" s="18">
        <f>SUM(F128,F133)</f>
        <v>0</v>
      </c>
      <c r="G127" s="46"/>
      <c r="H127" s="30"/>
    </row>
    <row r="128" spans="1:8" ht="33" customHeight="1">
      <c r="A128" s="123"/>
      <c r="B128" s="124" t="s">
        <v>18</v>
      </c>
      <c r="C128" s="97">
        <f>SUM(C130)</f>
        <v>58222.53</v>
      </c>
      <c r="D128" s="125">
        <f>SUM(D130)</f>
        <v>50000</v>
      </c>
      <c r="E128" s="97"/>
      <c r="F128" s="60">
        <v>0</v>
      </c>
      <c r="G128" s="46"/>
      <c r="H128" s="30"/>
    </row>
    <row r="129" spans="1:8" ht="12.75">
      <c r="A129" s="6"/>
      <c r="B129" s="50" t="s">
        <v>31</v>
      </c>
      <c r="C129" s="77"/>
      <c r="D129" s="94"/>
      <c r="E129" s="94"/>
      <c r="F129" s="11"/>
      <c r="G129" s="9"/>
      <c r="H129" s="31"/>
    </row>
    <row r="130" spans="1:8" ht="12.75">
      <c r="A130" s="10"/>
      <c r="B130" s="50" t="s">
        <v>32</v>
      </c>
      <c r="C130" s="77">
        <v>58222.53</v>
      </c>
      <c r="D130" s="94">
        <v>50000</v>
      </c>
      <c r="E130" s="94"/>
      <c r="F130" s="11"/>
      <c r="G130" s="9"/>
      <c r="H130" s="31"/>
    </row>
    <row r="131" spans="1:8" ht="12.75">
      <c r="A131" s="58"/>
      <c r="B131" s="37" t="s">
        <v>37</v>
      </c>
      <c r="C131" s="77"/>
      <c r="D131" s="94"/>
      <c r="E131" s="104">
        <f>SUM(E132)</f>
        <v>108222.53</v>
      </c>
      <c r="F131" s="11"/>
      <c r="G131" s="14"/>
      <c r="H131" s="40"/>
    </row>
    <row r="132" spans="1:8" ht="12.75">
      <c r="A132" s="58"/>
      <c r="B132" s="71" t="s">
        <v>39</v>
      </c>
      <c r="C132" s="79"/>
      <c r="D132" s="96"/>
      <c r="E132" s="96">
        <f>50000+58222.53</f>
        <v>108222.53</v>
      </c>
      <c r="F132" s="16"/>
      <c r="G132" s="14"/>
      <c r="H132" s="40"/>
    </row>
    <row r="133" spans="1:8" ht="33" customHeight="1">
      <c r="A133" s="35"/>
      <c r="B133" s="121" t="s">
        <v>19</v>
      </c>
      <c r="C133" s="97">
        <f>SUM(C135)</f>
        <v>26705.36</v>
      </c>
      <c r="D133" s="122">
        <f>SUM(D135)</f>
        <v>54000</v>
      </c>
      <c r="E133" s="105"/>
      <c r="F133" s="57">
        <v>0</v>
      </c>
      <c r="G133" s="46"/>
      <c r="H133" s="30"/>
    </row>
    <row r="134" spans="1:8" ht="12.75">
      <c r="A134" s="6"/>
      <c r="B134" s="50" t="s">
        <v>31</v>
      </c>
      <c r="C134" s="77"/>
      <c r="D134" s="94"/>
      <c r="E134" s="94"/>
      <c r="F134" s="11"/>
      <c r="G134" s="9"/>
      <c r="H134" s="31"/>
    </row>
    <row r="135" spans="1:8" ht="12.75">
      <c r="A135" s="10"/>
      <c r="B135" s="50" t="s">
        <v>32</v>
      </c>
      <c r="C135" s="77">
        <v>26705.36</v>
      </c>
      <c r="D135" s="94">
        <v>54000</v>
      </c>
      <c r="E135" s="94"/>
      <c r="F135" s="11"/>
      <c r="G135" s="9"/>
      <c r="H135" s="31"/>
    </row>
    <row r="136" spans="1:8" ht="12.75">
      <c r="A136" s="58"/>
      <c r="B136" s="37" t="s">
        <v>37</v>
      </c>
      <c r="C136" s="77"/>
      <c r="D136" s="94"/>
      <c r="E136" s="104">
        <f>SUM(E137)</f>
        <v>80705.36</v>
      </c>
      <c r="F136" s="11"/>
      <c r="G136" s="14"/>
      <c r="H136" s="40"/>
    </row>
    <row r="137" spans="1:8" ht="13.5" thickBot="1">
      <c r="A137" s="72"/>
      <c r="B137" s="73" t="s">
        <v>39</v>
      </c>
      <c r="C137" s="85"/>
      <c r="D137" s="101"/>
      <c r="E137" s="101">
        <f>54000+26705.36</f>
        <v>80705.36</v>
      </c>
      <c r="F137" s="66"/>
      <c r="G137" s="14"/>
      <c r="H137" s="40"/>
    </row>
    <row r="138" spans="1:8" ht="12.75">
      <c r="A138" s="4"/>
      <c r="B138" s="67"/>
      <c r="C138" s="80"/>
      <c r="D138" s="62"/>
      <c r="E138" s="62"/>
      <c r="F138" s="19"/>
      <c r="G138" s="19"/>
      <c r="H138" s="19"/>
    </row>
    <row r="139" ht="12.75">
      <c r="C139" s="89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2" r:id="rId1"/>
  <rowBreaks count="1" manualBreakCount="1"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KWPwŁodzi</cp:lastModifiedBy>
  <cp:lastPrinted>2010-10-25T08:34:32Z</cp:lastPrinted>
  <dcterms:created xsi:type="dcterms:W3CDTF">2000-11-10T11:40:53Z</dcterms:created>
  <dcterms:modified xsi:type="dcterms:W3CDTF">2010-10-25T08:37:08Z</dcterms:modified>
  <cp:category/>
  <cp:version/>
  <cp:contentType/>
  <cp:contentStatus/>
</cp:coreProperties>
</file>