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Wieloletni Plan Inwestycyjny" sheetId="1" r:id="rId1"/>
  </sheets>
  <definedNames>
    <definedName name="_xlnm.Print_Area" localSheetId="0">'Wieloletni Plan Inwestycyjny'!$A$1:$V$75</definedName>
  </definedNames>
  <calcPr fullCalcOnLoad="1"/>
</workbook>
</file>

<file path=xl/sharedStrings.xml><?xml version="1.0" encoding="utf-8"?>
<sst xmlns="http://schemas.openxmlformats.org/spreadsheetml/2006/main" count="194" uniqueCount="119">
  <si>
    <t>l.p</t>
  </si>
  <si>
    <t>Dział</t>
  </si>
  <si>
    <t>1.</t>
  </si>
  <si>
    <t>Urząd Miasta Brzeg</t>
  </si>
  <si>
    <t>I.</t>
  </si>
  <si>
    <t>Infrastruktura techniczna, drogownictwo</t>
  </si>
  <si>
    <t>4.</t>
  </si>
  <si>
    <t>5.</t>
  </si>
  <si>
    <t>źródła finansowania</t>
  </si>
  <si>
    <t>6.</t>
  </si>
  <si>
    <t>7.</t>
  </si>
  <si>
    <t>III</t>
  </si>
  <si>
    <t>IV</t>
  </si>
  <si>
    <t>2.</t>
  </si>
  <si>
    <t>3.</t>
  </si>
  <si>
    <t>Urząd Miasta w Brzegu</t>
  </si>
  <si>
    <t>Realizacja Programu Rewitalizacji Terenów Zieleni Miejskiej</t>
  </si>
  <si>
    <t>VI</t>
  </si>
  <si>
    <t>Termomodernizacja  budynków użyteczności publicznej</t>
  </si>
  <si>
    <t>Dziedzictwo kulturowe</t>
  </si>
  <si>
    <t>Rozdział</t>
  </si>
  <si>
    <t>Ochrona środowiska</t>
  </si>
  <si>
    <t>Gospodarka mieszkaniowa</t>
  </si>
  <si>
    <t xml:space="preserve">Oświata i kultura </t>
  </si>
  <si>
    <t>Urząd Miasta w Brzegu, MOSiR</t>
  </si>
  <si>
    <t>własne</t>
  </si>
  <si>
    <t>Jednostka organizacyjna realizująca program lub koordynująca jego wykonanie</t>
  </si>
  <si>
    <t>Wartość inwestycji (w tyś. zł)</t>
  </si>
  <si>
    <t xml:space="preserve"> </t>
  </si>
  <si>
    <t>zewnętrz.</t>
  </si>
  <si>
    <t>Nazwa zadania / program</t>
  </si>
  <si>
    <t xml:space="preserve">Całkowity koszt </t>
  </si>
  <si>
    <t>Ogółem</t>
  </si>
  <si>
    <t>RAZEM</t>
  </si>
  <si>
    <t>V</t>
  </si>
  <si>
    <t>Wprowadzone zmiany:</t>
  </si>
  <si>
    <t>1)</t>
  </si>
  <si>
    <t>2)</t>
  </si>
  <si>
    <t>Uchwała Nr XL/293/05 Rady Miejskiej w Brzegu z dnia 01.07.2005 r.</t>
  </si>
  <si>
    <t>Uchwała Nr XXXIX/286/05 Rady Miejskiej w Brzegu z dnia 25.05.2005 r.</t>
  </si>
  <si>
    <t xml:space="preserve">3) </t>
  </si>
  <si>
    <t>Uchwała Nr XLI/317/05 Rady Miejskiej w Brzegu z dnia 26.08.2005 r.</t>
  </si>
  <si>
    <t>4)</t>
  </si>
  <si>
    <t>Uchwała Nr XLIV/332/05 Rady Miejskiej w Brzegu z dnia 28.10.2005 r.</t>
  </si>
  <si>
    <t>5)</t>
  </si>
  <si>
    <t>Planowane nakłady ( w tyś. zł)</t>
  </si>
  <si>
    <t>Uchwała Nr L/407/06 Rady Miejskiej w Brzegu z dnia 28.04.2006 r.</t>
  </si>
  <si>
    <t>II</t>
  </si>
  <si>
    <t>8.</t>
  </si>
  <si>
    <t>9.</t>
  </si>
  <si>
    <t xml:space="preserve">Termomodernizacja budynków mieszkalnych </t>
  </si>
  <si>
    <t xml:space="preserve">Oznaczenia :  *  żródła finansowania zewnętrznego </t>
  </si>
  <si>
    <t>Zarząd Nier.Miejskich</t>
  </si>
  <si>
    <t>Miejska Bib.Publiczna</t>
  </si>
  <si>
    <t>Brzeskie Centrum Kultury</t>
  </si>
  <si>
    <t>Budowa ulicy Piwowarskiej w Brzegu</t>
  </si>
  <si>
    <t xml:space="preserve">Budowa łącznika ulic Łokietka-Trzech Kotwic w Brzegu </t>
  </si>
  <si>
    <t xml:space="preserve">Budowa hali sportowej przy PSP Nr 5 w Brzegu </t>
  </si>
  <si>
    <t xml:space="preserve">Rewitalizacja Parku Centralnego w Brzegu </t>
  </si>
  <si>
    <t xml:space="preserve">Remont i modernizacja  budynków mieszkalnych wielorodzinnych położonych w strefie ścisłej ochrony konserwatorskiej  </t>
  </si>
  <si>
    <t xml:space="preserve">Remont i przebudowa budynków przeznaczonych dla rodzin o niskich dochodach z terenów rewitalizowanych w Brzegu </t>
  </si>
  <si>
    <t xml:space="preserve">Przebudowa  i termomodernizacja  budynku BCKw Brzegu   </t>
  </si>
  <si>
    <t xml:space="preserve">Rewitalizacja zabytkowego budynku Miejskiej Biblioteki Publicznej w Brzegu </t>
  </si>
  <si>
    <t xml:space="preserve">Przebudowa ośrodka wypoczynku i rekreacji wraz z infrastrukturą przy ul. Korfantego 34 w Brzegu  </t>
  </si>
  <si>
    <t>Rewitalizacja przestrzeni miejskiej centrum miasta Brzeg ( I etap Przebudowa nawierzchni Placu Polonii Amerykańskiej, Placu Niepodległości i rejonu Placu Kościelnego w Brzegu _Przebudowa nawierzchni Placu Niepodległości i rejonu Placu Kościelnego ;II etap -Przebudowa nawierzchni Placu Polonii Amerykańskiej ;III etap Przebudowa skwerów przy ul.Zakonnic i przebudowa ul.Dzierżonia w Brzegu )* 1</t>
  </si>
  <si>
    <t>1. Zadanie realizowane w ramach działania 6.1-Rewitalizacja obszarów miejskich , nabór wniosków  wrzesień 2009 r.</t>
  </si>
  <si>
    <t>Rewitalizacja Ratusza Miejskiego w Brzegu  * 6</t>
  </si>
  <si>
    <t xml:space="preserve">7. Zadanie realizowane  w ramach dofinansowania  ze środków  Funduszu Dopłat  na tworzenie lokali socjalnych </t>
  </si>
  <si>
    <t>Wyburzenia zdegradownych budynków w Brzegu  (realizacja od roku 2014)</t>
  </si>
  <si>
    <t>Realizacja w latach kolejnych</t>
  </si>
  <si>
    <t>Budowa turystycznej przystani wodnej na rzece Odrze wraz z infrastrukturą w Brzegu</t>
  </si>
  <si>
    <t>Rozbudowa Krytej Pływalni w Brzegu</t>
  </si>
  <si>
    <t>PW i K Brzeg                      Urząd Miasta Brzeg</t>
  </si>
  <si>
    <r>
      <t xml:space="preserve"> </t>
    </r>
    <r>
      <rPr>
        <b/>
        <sz val="16"/>
        <rFont val="Arial"/>
        <family val="2"/>
      </rPr>
      <t>kanalizacji sanitarnej i kanalizacji deszczowej w Brzegu - rejon ulic Lwowska - Słoneczna.</t>
    </r>
  </si>
  <si>
    <t>Regionalne Centrum Sportowo-Rekreacyjne  w Brzegu - przebudowa boisk z zapleczem * 3</t>
  </si>
  <si>
    <t>Nakłady poniesione do 31.12.2007 r. (w tyś. zł)</t>
  </si>
  <si>
    <t xml:space="preserve"> Planowane nakłady  do 31.12.2008r. (w tyś. zł)</t>
  </si>
  <si>
    <t xml:space="preserve">Modernizacja budynku BCK w Brzegu </t>
  </si>
  <si>
    <t xml:space="preserve">Budowa Sali gimnastycznej PSP nr 1 w Brzegu </t>
  </si>
  <si>
    <t>nabór</t>
  </si>
  <si>
    <t>wniosków 01-15 czerwca 2009 r.</t>
  </si>
  <si>
    <t>wniosków 02-16 lutego 2009 r.</t>
  </si>
  <si>
    <t xml:space="preserve"> nabór wniosków VIII/IX 2008 r.</t>
  </si>
  <si>
    <t xml:space="preserve">nabór wniosków 02-16 listopada 2009 r. </t>
  </si>
  <si>
    <t>Termomodernizacja budynku Urzędu Miasta * 5</t>
  </si>
  <si>
    <t>Termomodernizacja budynków szkół podstawowych nr 1,3,5, Zespół Szkół nr 2 z OI * 5</t>
  </si>
  <si>
    <t>Termomodernizacja budynków przedszkoli nr 1,2,3,4,5,6,7,10,11 * 5</t>
  </si>
  <si>
    <t>Termomodernizacja Gimnazja Nr 1,3 oraz Zespół Szkół Nr 1 z OS * 5</t>
  </si>
  <si>
    <t>5. Zadanie realizowane w ramach dofinansowania z programu UE na Termomodernizację obiektów użyt.publicznej realizowany przez NFOŚi GW w Warszawie - nabór wniosków 2009 r.</t>
  </si>
  <si>
    <t xml:space="preserve">,nabór wniosków wrzesień 2012 r. </t>
  </si>
  <si>
    <t>Modernizacja  ul.Piastowskiej 32 w Brzegu *7</t>
  </si>
  <si>
    <t>Przebudowa dróg gminnych w obrębie osiedla mieszkaniowego Westerplatte w Brzegu * 8</t>
  </si>
  <si>
    <t xml:space="preserve"> 9.Aport pieniężny dla PW i K w Brzegu w latach 2008 -2009 w związku z realizacją I etapu prac dot. budowy sieci  wodociągowej, </t>
  </si>
  <si>
    <t>Uzbrojenie terenów pod budownictwo mieszkaniowew Brzegu * 9</t>
  </si>
  <si>
    <t xml:space="preserve">Budowa ulic "Osiedla Południowego" -ulic Kanii,Dłuskiego ,Tetmajera,Orzeszkowej w Brzegu    </t>
  </si>
  <si>
    <t xml:space="preserve">Wykonanie drenażu i instalacji wodociągowej pod rozbudowę cmentarza przy ul. Starobrzeskiej w Brzegu </t>
  </si>
  <si>
    <t>ZNM w Brzegu</t>
  </si>
  <si>
    <t>BCK w Brzegu</t>
  </si>
  <si>
    <t xml:space="preserve">Remont instalacji elektrycznej w budynku PP nr 6 w Brzegu </t>
  </si>
  <si>
    <t>Remont instalacji elektrycznej i monitoringu zewnętrznego w budynku UM ul.Robotnicza 12 w Brzegu</t>
  </si>
  <si>
    <t xml:space="preserve">2. Zadanie realizowane w ramach działania 5.3-Rozwój  kultury oraz ochrona dziedzictwa kulturowego  , nabór  </t>
  </si>
  <si>
    <t>4. Zadanie realizowane  w ramach działania 2.1- Infrastruktura  dla wykorzystania  narzędzi ICT ;</t>
  </si>
  <si>
    <t xml:space="preserve">6. Zadanie realizowane w ramach działania 5.3 -Rozwój kultury oraz ochrona dziedzictwa kulturowego  ; </t>
  </si>
  <si>
    <t>3. Zadanie  realizowane w ramach poddziałania 1.4.2 -Usługi turystyczne  i rekreacyjno sportowe  świadczone przez sektor publiczny ;</t>
  </si>
  <si>
    <t>10.</t>
  </si>
  <si>
    <t xml:space="preserve">oraz w ramach działania 3.1 - infrastruktura drogowa RPO WO 2007 - 2013 - planowany termin składania wniosku 22 grudzień 2008 r. </t>
  </si>
  <si>
    <t xml:space="preserve">8. Zadanie   realizowane w ramach dofinansowania ze środków Narodowego Programu Przebudowy Dróg Lokalnych 2008 -2011 </t>
  </si>
  <si>
    <t>10. Zadanie realizowane w ramach działania 6.2. - Rewitalizacja terenów zdegradowanych, nabór wniosków czerwiec 2009 r.</t>
  </si>
  <si>
    <t>Budowa drogi dojazdowej do kompleksu przemysłowo - usługowego przy ul. Starobrzeskiej w Brzegu  * 10</t>
  </si>
  <si>
    <t>Przebudowa Amfiteatru Miejskiego w Brzegu przy ul. Chrobrego 39 wraz z budową nowego zaplecza  * 2</t>
  </si>
  <si>
    <t>11.</t>
  </si>
  <si>
    <t>Modernizacja miejskiego oświetlenia ulicznego w Brzegu</t>
  </si>
  <si>
    <t>12.</t>
  </si>
  <si>
    <t>Przebudowa ulicy Kilińskiego w Brzegu</t>
  </si>
  <si>
    <t>Rewitalizacja Parku Wolności w Brzegu - Odbudowa stawu rekreacyjnego w Parku Wolności w Brzegu - Przebudowa rurociągu obiegowego wokół stawu oraz remont mostków na Potoku Kościelna - etap I</t>
  </si>
  <si>
    <t>w tym   kredyt - 14 000</t>
  </si>
  <si>
    <t>w tym kredyt - 11 000</t>
  </si>
  <si>
    <t>Opolska e - szkoła, szkołą ku przyszłości</t>
  </si>
  <si>
    <t>Multieksploratorium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</si>
</sst>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i/>
      <sz val="14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Georgia"/>
      <family val="1"/>
    </font>
    <font>
      <i/>
      <sz val="12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i/>
      <sz val="14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1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"/>
  <sheetViews>
    <sheetView tabSelected="1" zoomScale="75" zoomScaleNormal="75" zoomScaleSheetLayoutView="50" zoomScalePageLayoutView="0" workbookViewId="0" topLeftCell="A1">
      <selection activeCell="L1" sqref="L1:T1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4.421875" style="0" customWidth="1"/>
    <col min="4" max="4" width="44.140625" style="4" customWidth="1"/>
    <col min="5" max="5" width="6.28125" style="4" customWidth="1"/>
    <col min="6" max="6" width="9.421875" style="4" customWidth="1"/>
    <col min="7" max="9" width="11.00390625" style="4" customWidth="1"/>
    <col min="10" max="10" width="11.7109375" style="4" customWidth="1"/>
    <col min="11" max="11" width="12.28125" style="4" customWidth="1"/>
    <col min="12" max="14" width="10.7109375" style="4" customWidth="1"/>
    <col min="15" max="15" width="11.421875" style="4" customWidth="1"/>
    <col min="16" max="16" width="10.7109375" style="4" customWidth="1"/>
    <col min="17" max="17" width="11.421875" style="4" customWidth="1"/>
    <col min="18" max="20" width="10.7109375" style="4" customWidth="1"/>
    <col min="21" max="21" width="13.140625" style="4" customWidth="1"/>
    <col min="22" max="22" width="26.8515625" style="4" customWidth="1"/>
  </cols>
  <sheetData>
    <row r="1" spans="1:28" ht="25.5" customHeight="1">
      <c r="A1" s="68" t="s">
        <v>0</v>
      </c>
      <c r="B1" s="61"/>
      <c r="C1" s="61"/>
      <c r="D1" s="60" t="s">
        <v>30</v>
      </c>
      <c r="E1" s="60" t="s">
        <v>1</v>
      </c>
      <c r="F1" s="60" t="s">
        <v>20</v>
      </c>
      <c r="G1" s="58" t="s">
        <v>27</v>
      </c>
      <c r="H1" s="69"/>
      <c r="I1" s="69"/>
      <c r="J1" s="59" t="s">
        <v>75</v>
      </c>
      <c r="K1" s="59" t="s">
        <v>76</v>
      </c>
      <c r="L1" s="60" t="s">
        <v>45</v>
      </c>
      <c r="M1" s="60"/>
      <c r="N1" s="60"/>
      <c r="O1" s="60"/>
      <c r="P1" s="60"/>
      <c r="Q1" s="60"/>
      <c r="R1" s="60"/>
      <c r="S1" s="61"/>
      <c r="T1" s="61"/>
      <c r="U1" s="67" t="s">
        <v>69</v>
      </c>
      <c r="V1" s="58" t="s">
        <v>26</v>
      </c>
      <c r="W1" s="1"/>
      <c r="X1" s="1"/>
      <c r="Y1" s="1"/>
      <c r="Z1" s="1"/>
      <c r="AA1" s="1"/>
      <c r="AB1" s="1"/>
    </row>
    <row r="2" spans="1:28" ht="25.5" customHeight="1">
      <c r="A2" s="68"/>
      <c r="B2" s="61"/>
      <c r="C2" s="61"/>
      <c r="D2" s="60"/>
      <c r="E2" s="60"/>
      <c r="F2" s="60"/>
      <c r="G2" s="69"/>
      <c r="H2" s="69"/>
      <c r="I2" s="69"/>
      <c r="J2" s="59"/>
      <c r="K2" s="59"/>
      <c r="L2" s="60">
        <v>2009</v>
      </c>
      <c r="M2" s="60"/>
      <c r="N2" s="60"/>
      <c r="O2" s="60">
        <v>2010</v>
      </c>
      <c r="P2" s="60"/>
      <c r="Q2" s="60"/>
      <c r="R2" s="60">
        <v>2011</v>
      </c>
      <c r="S2" s="60"/>
      <c r="T2" s="60"/>
      <c r="U2" s="67"/>
      <c r="V2" s="58"/>
      <c r="W2" s="1"/>
      <c r="X2" s="1"/>
      <c r="Y2" s="1"/>
      <c r="Z2" s="1"/>
      <c r="AA2" s="1"/>
      <c r="AB2" s="1"/>
    </row>
    <row r="3" spans="1:28" ht="25.5" customHeight="1">
      <c r="A3" s="68"/>
      <c r="B3" s="61"/>
      <c r="C3" s="61"/>
      <c r="D3" s="60"/>
      <c r="E3" s="60"/>
      <c r="F3" s="60"/>
      <c r="G3" s="59" t="s">
        <v>31</v>
      </c>
      <c r="H3" s="58" t="s">
        <v>8</v>
      </c>
      <c r="I3" s="69"/>
      <c r="J3" s="59"/>
      <c r="K3" s="59"/>
      <c r="L3" s="62" t="s">
        <v>32</v>
      </c>
      <c r="M3" s="60" t="s">
        <v>8</v>
      </c>
      <c r="N3" s="60"/>
      <c r="O3" s="62" t="s">
        <v>32</v>
      </c>
      <c r="P3" s="60" t="s">
        <v>8</v>
      </c>
      <c r="Q3" s="60"/>
      <c r="R3" s="62" t="s">
        <v>32</v>
      </c>
      <c r="S3" s="60" t="s">
        <v>8</v>
      </c>
      <c r="T3" s="60"/>
      <c r="U3" s="67"/>
      <c r="V3" s="58"/>
      <c r="W3" s="1"/>
      <c r="X3" s="1"/>
      <c r="Y3" s="1"/>
      <c r="Z3" s="1"/>
      <c r="AA3" s="1"/>
      <c r="AB3" s="1"/>
    </row>
    <row r="4" spans="1:22" ht="15.75">
      <c r="A4" s="68"/>
      <c r="B4" s="61"/>
      <c r="C4" s="61"/>
      <c r="D4" s="60"/>
      <c r="E4" s="60"/>
      <c r="F4" s="60"/>
      <c r="G4" s="66"/>
      <c r="H4" s="26" t="s">
        <v>25</v>
      </c>
      <c r="I4" s="27" t="s">
        <v>29</v>
      </c>
      <c r="J4" s="59"/>
      <c r="K4" s="59"/>
      <c r="L4" s="63"/>
      <c r="M4" s="27" t="s">
        <v>25</v>
      </c>
      <c r="N4" s="27" t="s">
        <v>29</v>
      </c>
      <c r="O4" s="63"/>
      <c r="P4" s="27" t="s">
        <v>25</v>
      </c>
      <c r="Q4" s="27" t="s">
        <v>29</v>
      </c>
      <c r="R4" s="63"/>
      <c r="S4" s="27" t="s">
        <v>25</v>
      </c>
      <c r="T4" s="27" t="s">
        <v>29</v>
      </c>
      <c r="U4" s="67"/>
      <c r="V4" s="58"/>
    </row>
    <row r="5" spans="1:22" ht="48.75" customHeight="1">
      <c r="A5" s="15" t="s">
        <v>4</v>
      </c>
      <c r="B5" s="15"/>
      <c r="C5" s="15"/>
      <c r="D5" s="28" t="s">
        <v>5</v>
      </c>
      <c r="E5" s="29"/>
      <c r="F5" s="29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1"/>
    </row>
    <row r="6" spans="1:22" ht="23.25" customHeight="1">
      <c r="A6" s="5"/>
      <c r="B6" s="3" t="s">
        <v>2</v>
      </c>
      <c r="C6" s="3"/>
      <c r="D6" s="32" t="s">
        <v>55</v>
      </c>
      <c r="E6" s="33">
        <v>600</v>
      </c>
      <c r="F6" s="33">
        <v>60016</v>
      </c>
      <c r="G6" s="34">
        <v>1850</v>
      </c>
      <c r="H6" s="34">
        <v>1850</v>
      </c>
      <c r="I6" s="34">
        <v>0</v>
      </c>
      <c r="J6" s="35">
        <v>0</v>
      </c>
      <c r="K6" s="35">
        <v>0</v>
      </c>
      <c r="L6" s="34">
        <v>450</v>
      </c>
      <c r="M6" s="34">
        <v>450</v>
      </c>
      <c r="N6" s="34">
        <v>0</v>
      </c>
      <c r="O6" s="34">
        <v>1300</v>
      </c>
      <c r="P6" s="34">
        <v>1300</v>
      </c>
      <c r="Q6" s="34">
        <v>0</v>
      </c>
      <c r="R6" s="36">
        <v>100</v>
      </c>
      <c r="S6" s="36">
        <v>100</v>
      </c>
      <c r="T6" s="36">
        <v>0</v>
      </c>
      <c r="U6" s="36">
        <v>0</v>
      </c>
      <c r="V6" s="31" t="s">
        <v>3</v>
      </c>
    </row>
    <row r="7" spans="1:22" ht="23.25" customHeight="1">
      <c r="A7" s="5"/>
      <c r="B7" s="3" t="s">
        <v>13</v>
      </c>
      <c r="C7" s="3"/>
      <c r="D7" s="32" t="s">
        <v>113</v>
      </c>
      <c r="E7" s="33">
        <v>600</v>
      </c>
      <c r="F7" s="33">
        <v>60016</v>
      </c>
      <c r="G7" s="34">
        <v>600</v>
      </c>
      <c r="H7" s="34">
        <v>600</v>
      </c>
      <c r="I7" s="34"/>
      <c r="J7" s="35"/>
      <c r="K7" s="35"/>
      <c r="L7" s="34">
        <v>65</v>
      </c>
      <c r="M7" s="34">
        <v>65</v>
      </c>
      <c r="N7" s="34"/>
      <c r="O7" s="34">
        <v>535</v>
      </c>
      <c r="P7" s="34">
        <v>535</v>
      </c>
      <c r="Q7" s="34"/>
      <c r="R7" s="36"/>
      <c r="S7" s="36"/>
      <c r="T7" s="36"/>
      <c r="U7" s="36"/>
      <c r="V7" s="37" t="s">
        <v>3</v>
      </c>
    </row>
    <row r="8" spans="1:22" ht="52.5" customHeight="1">
      <c r="A8" s="5"/>
      <c r="B8" s="3" t="s">
        <v>14</v>
      </c>
      <c r="C8" s="3"/>
      <c r="D8" s="32" t="s">
        <v>91</v>
      </c>
      <c r="E8" s="33">
        <v>600</v>
      </c>
      <c r="F8" s="33">
        <v>60016</v>
      </c>
      <c r="G8" s="34">
        <v>3710</v>
      </c>
      <c r="H8" s="34">
        <v>2860</v>
      </c>
      <c r="I8" s="34">
        <v>850</v>
      </c>
      <c r="J8" s="35">
        <v>0</v>
      </c>
      <c r="K8" s="35">
        <v>0</v>
      </c>
      <c r="L8" s="34">
        <v>2041</v>
      </c>
      <c r="M8" s="34">
        <v>1191</v>
      </c>
      <c r="N8" s="34">
        <v>850</v>
      </c>
      <c r="O8" s="34">
        <v>1000</v>
      </c>
      <c r="P8" s="35">
        <v>1000</v>
      </c>
      <c r="Q8" s="35">
        <v>0</v>
      </c>
      <c r="R8" s="30">
        <v>669</v>
      </c>
      <c r="S8" s="30">
        <v>669</v>
      </c>
      <c r="T8" s="30">
        <v>0</v>
      </c>
      <c r="U8" s="30">
        <v>0</v>
      </c>
      <c r="V8" s="37" t="s">
        <v>3</v>
      </c>
    </row>
    <row r="9" spans="1:22" ht="187.5" customHeight="1">
      <c r="A9" s="5"/>
      <c r="B9" s="3" t="s">
        <v>6</v>
      </c>
      <c r="C9" s="3"/>
      <c r="D9" s="32" t="s">
        <v>64</v>
      </c>
      <c r="E9" s="33">
        <v>600</v>
      </c>
      <c r="F9" s="33">
        <v>60016</v>
      </c>
      <c r="G9" s="34">
        <v>6450</v>
      </c>
      <c r="H9" s="34">
        <v>4065</v>
      </c>
      <c r="I9" s="34">
        <v>2385</v>
      </c>
      <c r="J9" s="34">
        <v>0</v>
      </c>
      <c r="K9" s="34">
        <v>3286</v>
      </c>
      <c r="L9" s="34">
        <v>779</v>
      </c>
      <c r="M9" s="34">
        <v>779</v>
      </c>
      <c r="N9" s="34">
        <v>0</v>
      </c>
      <c r="O9" s="35">
        <v>2385</v>
      </c>
      <c r="P9" s="35">
        <v>0</v>
      </c>
      <c r="Q9" s="35">
        <v>2385</v>
      </c>
      <c r="R9" s="35">
        <v>0</v>
      </c>
      <c r="S9" s="35">
        <v>0</v>
      </c>
      <c r="T9" s="35">
        <v>0</v>
      </c>
      <c r="U9" s="35">
        <v>0</v>
      </c>
      <c r="V9" s="31" t="s">
        <v>3</v>
      </c>
    </row>
    <row r="10" spans="1:22" ht="51.75" customHeight="1">
      <c r="A10" s="5"/>
      <c r="B10" s="3" t="s">
        <v>7</v>
      </c>
      <c r="C10" s="3"/>
      <c r="D10" s="32" t="s">
        <v>94</v>
      </c>
      <c r="E10" s="33">
        <v>600</v>
      </c>
      <c r="F10" s="33">
        <v>60016</v>
      </c>
      <c r="G10" s="34">
        <v>1411</v>
      </c>
      <c r="H10" s="34">
        <v>1411</v>
      </c>
      <c r="I10" s="34">
        <v>0</v>
      </c>
      <c r="J10" s="34">
        <v>0</v>
      </c>
      <c r="K10" s="34">
        <v>420</v>
      </c>
      <c r="L10" s="34">
        <v>360</v>
      </c>
      <c r="M10" s="34">
        <v>360</v>
      </c>
      <c r="N10" s="34">
        <v>0</v>
      </c>
      <c r="O10" s="35">
        <v>631</v>
      </c>
      <c r="P10" s="35">
        <v>631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1" t="s">
        <v>15</v>
      </c>
    </row>
    <row r="11" spans="1:22" ht="51.75" customHeight="1">
      <c r="A11" s="5"/>
      <c r="B11" s="3" t="s">
        <v>9</v>
      </c>
      <c r="C11" s="3"/>
      <c r="D11" s="32" t="s">
        <v>108</v>
      </c>
      <c r="E11" s="33">
        <v>600</v>
      </c>
      <c r="F11" s="33">
        <v>60016</v>
      </c>
      <c r="G11" s="34">
        <v>5351</v>
      </c>
      <c r="H11" s="34">
        <v>1751</v>
      </c>
      <c r="I11" s="34">
        <v>3600</v>
      </c>
      <c r="J11" s="34">
        <v>803</v>
      </c>
      <c r="K11" s="34">
        <v>348</v>
      </c>
      <c r="L11" s="34">
        <v>200</v>
      </c>
      <c r="M11" s="34">
        <v>200</v>
      </c>
      <c r="N11" s="34">
        <v>0</v>
      </c>
      <c r="O11" s="35">
        <v>200</v>
      </c>
      <c r="P11" s="35">
        <v>200</v>
      </c>
      <c r="Q11" s="35">
        <v>0</v>
      </c>
      <c r="R11" s="35">
        <v>200</v>
      </c>
      <c r="S11" s="35">
        <v>200</v>
      </c>
      <c r="T11" s="35">
        <v>0</v>
      </c>
      <c r="U11" s="35">
        <v>3600</v>
      </c>
      <c r="V11" s="31" t="s">
        <v>15</v>
      </c>
    </row>
    <row r="12" spans="1:22" ht="41.25" customHeight="1">
      <c r="A12" s="5"/>
      <c r="B12" s="3" t="s">
        <v>10</v>
      </c>
      <c r="C12" s="3"/>
      <c r="D12" s="32" t="s">
        <v>98</v>
      </c>
      <c r="E12" s="33">
        <v>801</v>
      </c>
      <c r="F12" s="33">
        <v>80104</v>
      </c>
      <c r="G12" s="34">
        <v>155</v>
      </c>
      <c r="H12" s="34">
        <v>155</v>
      </c>
      <c r="I12" s="34">
        <v>0</v>
      </c>
      <c r="J12" s="34">
        <v>0</v>
      </c>
      <c r="K12" s="34">
        <v>0</v>
      </c>
      <c r="L12" s="34">
        <v>55</v>
      </c>
      <c r="M12" s="34">
        <v>55</v>
      </c>
      <c r="N12" s="34">
        <v>0</v>
      </c>
      <c r="O12" s="35">
        <v>100</v>
      </c>
      <c r="P12" s="35">
        <v>100</v>
      </c>
      <c r="Q12" s="35">
        <v>0</v>
      </c>
      <c r="R12" s="30">
        <v>0</v>
      </c>
      <c r="S12" s="35">
        <v>0</v>
      </c>
      <c r="T12" s="35">
        <v>0</v>
      </c>
      <c r="U12" s="35">
        <v>0</v>
      </c>
      <c r="V12" s="31" t="s">
        <v>15</v>
      </c>
    </row>
    <row r="13" spans="1:22" ht="39" customHeight="1">
      <c r="A13" s="5"/>
      <c r="B13" s="3" t="s">
        <v>48</v>
      </c>
      <c r="C13" s="3"/>
      <c r="D13" s="32" t="s">
        <v>56</v>
      </c>
      <c r="E13" s="33">
        <v>600</v>
      </c>
      <c r="F13" s="33">
        <v>60016</v>
      </c>
      <c r="G13" s="34">
        <v>2100</v>
      </c>
      <c r="H13" s="34">
        <v>2100</v>
      </c>
      <c r="I13" s="34">
        <f>SUM(N13,Q13)</f>
        <v>0</v>
      </c>
      <c r="J13" s="34">
        <v>300</v>
      </c>
      <c r="K13" s="34">
        <v>500</v>
      </c>
      <c r="L13" s="34">
        <v>0</v>
      </c>
      <c r="M13" s="34">
        <v>0</v>
      </c>
      <c r="N13" s="34">
        <v>0</v>
      </c>
      <c r="O13" s="35">
        <v>350</v>
      </c>
      <c r="P13" s="35">
        <v>350</v>
      </c>
      <c r="Q13" s="35">
        <v>0</v>
      </c>
      <c r="R13" s="30">
        <v>350</v>
      </c>
      <c r="S13" s="30">
        <v>350</v>
      </c>
      <c r="T13" s="30">
        <v>0</v>
      </c>
      <c r="U13" s="30">
        <v>600</v>
      </c>
      <c r="V13" s="31" t="s">
        <v>3</v>
      </c>
    </row>
    <row r="14" spans="1:22" ht="36.75" customHeight="1">
      <c r="A14" s="5"/>
      <c r="B14" s="3" t="s">
        <v>49</v>
      </c>
      <c r="C14" s="3"/>
      <c r="D14" s="32" t="s">
        <v>93</v>
      </c>
      <c r="E14" s="29">
        <v>900</v>
      </c>
      <c r="F14" s="29">
        <v>90095</v>
      </c>
      <c r="G14" s="36">
        <v>5125</v>
      </c>
      <c r="H14" s="36">
        <v>5125</v>
      </c>
      <c r="I14" s="34">
        <f>SUM(N14,Q14,T14)</f>
        <v>0</v>
      </c>
      <c r="J14" s="30">
        <v>0</v>
      </c>
      <c r="K14" s="30">
        <v>410</v>
      </c>
      <c r="L14" s="36">
        <f>700+168+429</f>
        <v>1297</v>
      </c>
      <c r="M14" s="36">
        <f>700+168+429</f>
        <v>1297</v>
      </c>
      <c r="N14" s="36">
        <v>0</v>
      </c>
      <c r="O14" s="36">
        <v>500</v>
      </c>
      <c r="P14" s="36">
        <v>500</v>
      </c>
      <c r="Q14" s="36">
        <v>0</v>
      </c>
      <c r="R14" s="36">
        <v>500</v>
      </c>
      <c r="S14" s="36">
        <v>500</v>
      </c>
      <c r="T14" s="36">
        <v>0</v>
      </c>
      <c r="U14" s="36">
        <v>2418</v>
      </c>
      <c r="V14" s="37" t="s">
        <v>72</v>
      </c>
    </row>
    <row r="15" spans="1:22" ht="65.25" customHeight="1">
      <c r="A15" s="5"/>
      <c r="B15" s="3" t="s">
        <v>104</v>
      </c>
      <c r="C15" s="3"/>
      <c r="D15" s="38" t="s">
        <v>99</v>
      </c>
      <c r="E15" s="39">
        <v>750</v>
      </c>
      <c r="F15" s="39">
        <v>75023</v>
      </c>
      <c r="G15" s="40">
        <v>1100</v>
      </c>
      <c r="H15" s="40">
        <v>1100</v>
      </c>
      <c r="I15" s="40">
        <v>0</v>
      </c>
      <c r="J15" s="40">
        <v>0</v>
      </c>
      <c r="K15" s="40">
        <v>0</v>
      </c>
      <c r="L15" s="35">
        <v>782</v>
      </c>
      <c r="M15" s="35">
        <v>782</v>
      </c>
      <c r="N15" s="35">
        <v>0</v>
      </c>
      <c r="O15" s="35">
        <v>150</v>
      </c>
      <c r="P15" s="35">
        <v>150</v>
      </c>
      <c r="Q15" s="35">
        <v>0</v>
      </c>
      <c r="R15" s="35">
        <v>168</v>
      </c>
      <c r="S15" s="35">
        <v>168</v>
      </c>
      <c r="T15" s="35">
        <v>0</v>
      </c>
      <c r="U15" s="35">
        <v>0</v>
      </c>
      <c r="V15" s="31" t="s">
        <v>15</v>
      </c>
    </row>
    <row r="16" spans="1:22" s="23" customFormat="1" ht="53.25" customHeight="1">
      <c r="A16" s="5"/>
      <c r="B16" s="3" t="s">
        <v>110</v>
      </c>
      <c r="C16" s="3"/>
      <c r="D16" s="38" t="s">
        <v>95</v>
      </c>
      <c r="E16" s="39">
        <v>710</v>
      </c>
      <c r="F16" s="39">
        <v>71035</v>
      </c>
      <c r="G16" s="40">
        <v>923</v>
      </c>
      <c r="H16" s="40">
        <v>923</v>
      </c>
      <c r="I16" s="40">
        <v>0</v>
      </c>
      <c r="J16" s="40">
        <v>0</v>
      </c>
      <c r="K16" s="40">
        <v>0</v>
      </c>
      <c r="L16" s="35">
        <v>0</v>
      </c>
      <c r="M16" s="35">
        <v>0</v>
      </c>
      <c r="N16" s="35">
        <v>0</v>
      </c>
      <c r="O16" s="30">
        <v>280</v>
      </c>
      <c r="P16" s="30">
        <v>280</v>
      </c>
      <c r="Q16" s="30">
        <v>0</v>
      </c>
      <c r="R16" s="30">
        <v>243</v>
      </c>
      <c r="S16" s="30">
        <v>243</v>
      </c>
      <c r="T16" s="30">
        <v>0</v>
      </c>
      <c r="U16" s="30">
        <v>400</v>
      </c>
      <c r="V16" s="31" t="s">
        <v>96</v>
      </c>
    </row>
    <row r="17" spans="1:22" ht="40.5" customHeight="1">
      <c r="A17" s="5"/>
      <c r="B17" s="3" t="s">
        <v>112</v>
      </c>
      <c r="C17" s="3"/>
      <c r="D17" s="38" t="s">
        <v>111</v>
      </c>
      <c r="E17" s="41">
        <v>900</v>
      </c>
      <c r="F17" s="41">
        <v>90015</v>
      </c>
      <c r="G17" s="40">
        <f>1507-117</f>
        <v>1390</v>
      </c>
      <c r="H17" s="40">
        <f>1507-117</f>
        <v>1390</v>
      </c>
      <c r="I17" s="40">
        <v>0</v>
      </c>
      <c r="J17" s="40">
        <v>607</v>
      </c>
      <c r="K17" s="40">
        <v>300</v>
      </c>
      <c r="L17" s="35">
        <f>300-117</f>
        <v>183</v>
      </c>
      <c r="M17" s="35">
        <f>300-117</f>
        <v>183</v>
      </c>
      <c r="N17" s="35">
        <v>0</v>
      </c>
      <c r="O17" s="35">
        <v>300</v>
      </c>
      <c r="P17" s="30">
        <v>300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1" t="s">
        <v>15</v>
      </c>
    </row>
    <row r="18" spans="1:22" ht="29.25" customHeight="1">
      <c r="A18" s="15" t="s">
        <v>47</v>
      </c>
      <c r="B18" s="15"/>
      <c r="C18" s="15"/>
      <c r="D18" s="28" t="s">
        <v>21</v>
      </c>
      <c r="E18" s="29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1"/>
    </row>
    <row r="19" spans="1:22" ht="99" customHeight="1">
      <c r="A19" s="3" t="s">
        <v>28</v>
      </c>
      <c r="B19" s="3" t="s">
        <v>2</v>
      </c>
      <c r="C19" s="3"/>
      <c r="D19" s="32" t="s">
        <v>114</v>
      </c>
      <c r="E19" s="33">
        <v>900</v>
      </c>
      <c r="F19" s="33">
        <v>90004</v>
      </c>
      <c r="G19" s="34">
        <f>SUM(H19:I19)</f>
        <v>2248</v>
      </c>
      <c r="H19" s="34">
        <f>SUM(K19,M19,P19,S19,U19)</f>
        <v>1948</v>
      </c>
      <c r="I19" s="34">
        <v>300</v>
      </c>
      <c r="J19" s="34">
        <v>0</v>
      </c>
      <c r="K19" s="34">
        <v>362</v>
      </c>
      <c r="L19" s="34">
        <v>597</v>
      </c>
      <c r="M19" s="34">
        <f>231+66</f>
        <v>297</v>
      </c>
      <c r="N19" s="34">
        <v>300</v>
      </c>
      <c r="O19" s="35">
        <v>370</v>
      </c>
      <c r="P19" s="35">
        <v>370</v>
      </c>
      <c r="Q19" s="35">
        <v>0</v>
      </c>
      <c r="R19" s="35">
        <v>219</v>
      </c>
      <c r="S19" s="35">
        <v>219</v>
      </c>
      <c r="T19" s="35">
        <v>0</v>
      </c>
      <c r="U19" s="35">
        <v>700</v>
      </c>
      <c r="V19" s="31" t="s">
        <v>15</v>
      </c>
    </row>
    <row r="20" spans="1:22" ht="38.25" customHeight="1">
      <c r="A20" s="14" t="s">
        <v>28</v>
      </c>
      <c r="B20" s="14" t="s">
        <v>13</v>
      </c>
      <c r="C20" s="14"/>
      <c r="D20" s="32" t="s">
        <v>16</v>
      </c>
      <c r="E20" s="29">
        <v>900</v>
      </c>
      <c r="F20" s="29">
        <v>90004</v>
      </c>
      <c r="G20" s="34">
        <f>SUM(H20:I20)</f>
        <v>3631</v>
      </c>
      <c r="H20" s="34">
        <f>SUM(J20,K20,M20,P20,S20,U20)</f>
        <v>3631</v>
      </c>
      <c r="I20" s="34">
        <f>SUM(N20,Q20,T20)</f>
        <v>0</v>
      </c>
      <c r="J20" s="35">
        <v>775</v>
      </c>
      <c r="K20" s="35">
        <v>1169</v>
      </c>
      <c r="L20" s="34">
        <f>253-66</f>
        <v>187</v>
      </c>
      <c r="M20" s="34">
        <f>253-66</f>
        <v>187</v>
      </c>
      <c r="N20" s="34">
        <v>0</v>
      </c>
      <c r="O20" s="36">
        <v>200</v>
      </c>
      <c r="P20" s="36">
        <v>200</v>
      </c>
      <c r="Q20" s="36">
        <v>0</v>
      </c>
      <c r="R20" s="36">
        <v>300</v>
      </c>
      <c r="S20" s="36">
        <v>300</v>
      </c>
      <c r="T20" s="36">
        <v>0</v>
      </c>
      <c r="U20" s="36">
        <v>1000</v>
      </c>
      <c r="V20" s="31" t="s">
        <v>15</v>
      </c>
    </row>
    <row r="21" spans="1:22" ht="35.25" customHeight="1">
      <c r="A21" s="14"/>
      <c r="B21" s="14" t="s">
        <v>14</v>
      </c>
      <c r="C21" s="14"/>
      <c r="D21" s="32" t="s">
        <v>58</v>
      </c>
      <c r="E21" s="33">
        <v>900</v>
      </c>
      <c r="F21" s="33">
        <v>90004</v>
      </c>
      <c r="G21" s="34">
        <f>SUM(H21:I21)</f>
        <v>2216</v>
      </c>
      <c r="H21" s="34">
        <f>SUM(K21,M21,P21,S21,U21)</f>
        <v>2216</v>
      </c>
      <c r="I21" s="34">
        <v>0</v>
      </c>
      <c r="J21" s="35">
        <v>0</v>
      </c>
      <c r="K21" s="35">
        <v>430</v>
      </c>
      <c r="L21" s="34">
        <f>417+71</f>
        <v>488</v>
      </c>
      <c r="M21" s="34">
        <f>417+71</f>
        <v>488</v>
      </c>
      <c r="N21" s="34">
        <v>0</v>
      </c>
      <c r="O21" s="34">
        <v>100</v>
      </c>
      <c r="P21" s="34">
        <v>100</v>
      </c>
      <c r="Q21" s="34">
        <v>0</v>
      </c>
      <c r="R21" s="34">
        <f>SUM(S21:T21)</f>
        <v>300</v>
      </c>
      <c r="S21" s="34">
        <v>300</v>
      </c>
      <c r="T21" s="34">
        <v>0</v>
      </c>
      <c r="U21" s="34">
        <v>898</v>
      </c>
      <c r="V21" s="31" t="s">
        <v>15</v>
      </c>
    </row>
    <row r="22" spans="1:22" ht="32.25" customHeight="1">
      <c r="A22" s="15" t="s">
        <v>11</v>
      </c>
      <c r="B22" s="15"/>
      <c r="C22" s="15"/>
      <c r="D22" s="28" t="s">
        <v>22</v>
      </c>
      <c r="E22" s="29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1"/>
    </row>
    <row r="23" spans="1:22" ht="67.5" customHeight="1">
      <c r="A23" s="3" t="s">
        <v>28</v>
      </c>
      <c r="B23" s="3" t="s">
        <v>2</v>
      </c>
      <c r="C23" s="3"/>
      <c r="D23" s="32" t="s">
        <v>59</v>
      </c>
      <c r="E23" s="33">
        <v>700</v>
      </c>
      <c r="F23" s="33">
        <v>70095</v>
      </c>
      <c r="G23" s="34">
        <f>SUM(H23:I23)</f>
        <v>10417</v>
      </c>
      <c r="H23" s="34">
        <f>1539+154</f>
        <v>1693</v>
      </c>
      <c r="I23" s="34">
        <v>8724</v>
      </c>
      <c r="J23" s="35">
        <v>100</v>
      </c>
      <c r="K23" s="35">
        <v>194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100</v>
      </c>
      <c r="S23" s="34">
        <v>100</v>
      </c>
      <c r="T23" s="34">
        <v>0</v>
      </c>
      <c r="U23" s="34">
        <v>10023</v>
      </c>
      <c r="V23" s="42" t="s">
        <v>52</v>
      </c>
    </row>
    <row r="24" spans="1:22" ht="39" customHeight="1">
      <c r="A24" s="3" t="s">
        <v>28</v>
      </c>
      <c r="B24" s="3" t="s">
        <v>13</v>
      </c>
      <c r="C24" s="3"/>
      <c r="D24" s="32" t="s">
        <v>50</v>
      </c>
      <c r="E24" s="33">
        <v>700</v>
      </c>
      <c r="F24" s="33">
        <v>70095</v>
      </c>
      <c r="G24" s="34">
        <v>650</v>
      </c>
      <c r="H24" s="34">
        <v>650</v>
      </c>
      <c r="I24" s="34">
        <f>SUM(N24,Q24,T24)</f>
        <v>0</v>
      </c>
      <c r="J24" s="35">
        <v>50</v>
      </c>
      <c r="K24" s="35">
        <v>350</v>
      </c>
      <c r="L24" s="34">
        <v>194</v>
      </c>
      <c r="M24" s="34">
        <v>194</v>
      </c>
      <c r="N24" s="36">
        <v>0</v>
      </c>
      <c r="O24" s="36">
        <v>56</v>
      </c>
      <c r="P24" s="36">
        <v>56</v>
      </c>
      <c r="Q24" s="36">
        <v>0</v>
      </c>
      <c r="R24" s="34">
        <v>0</v>
      </c>
      <c r="S24" s="34">
        <v>0</v>
      </c>
      <c r="T24" s="34">
        <v>0</v>
      </c>
      <c r="U24" s="34">
        <v>0</v>
      </c>
      <c r="V24" s="31" t="s">
        <v>52</v>
      </c>
    </row>
    <row r="25" spans="1:22" ht="49.5" customHeight="1">
      <c r="A25" s="3"/>
      <c r="B25" s="3" t="s">
        <v>14</v>
      </c>
      <c r="C25" s="3"/>
      <c r="D25" s="32" t="s">
        <v>90</v>
      </c>
      <c r="E25" s="29">
        <v>700</v>
      </c>
      <c r="F25" s="29">
        <v>70095</v>
      </c>
      <c r="G25" s="36">
        <v>1381</v>
      </c>
      <c r="H25" s="36">
        <v>1381</v>
      </c>
      <c r="I25" s="36">
        <v>0</v>
      </c>
      <c r="J25" s="36">
        <v>0</v>
      </c>
      <c r="K25" s="36">
        <v>0</v>
      </c>
      <c r="L25" s="36">
        <v>50</v>
      </c>
      <c r="M25" s="36">
        <v>50</v>
      </c>
      <c r="N25" s="36">
        <v>0</v>
      </c>
      <c r="O25" s="36">
        <v>310</v>
      </c>
      <c r="P25" s="36">
        <v>310</v>
      </c>
      <c r="Q25" s="36">
        <v>0</v>
      </c>
      <c r="R25" s="35">
        <v>410</v>
      </c>
      <c r="S25" s="35">
        <v>410</v>
      </c>
      <c r="T25" s="35">
        <v>0</v>
      </c>
      <c r="U25" s="35">
        <v>611</v>
      </c>
      <c r="V25" s="31" t="s">
        <v>52</v>
      </c>
    </row>
    <row r="26" spans="1:22" ht="66.75" customHeight="1">
      <c r="A26" s="3"/>
      <c r="B26" s="3" t="s">
        <v>6</v>
      </c>
      <c r="C26" s="3"/>
      <c r="D26" s="32" t="s">
        <v>60</v>
      </c>
      <c r="E26" s="29">
        <v>700</v>
      </c>
      <c r="F26" s="29">
        <v>70005</v>
      </c>
      <c r="G26" s="36">
        <v>6850</v>
      </c>
      <c r="H26" s="36">
        <v>6850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4">
        <v>100</v>
      </c>
      <c r="S26" s="34">
        <v>100</v>
      </c>
      <c r="T26" s="34">
        <v>0</v>
      </c>
      <c r="U26" s="34">
        <v>6750</v>
      </c>
      <c r="V26" s="31" t="s">
        <v>52</v>
      </c>
    </row>
    <row r="27" spans="1:22" ht="40.5" customHeight="1">
      <c r="A27" s="3"/>
      <c r="B27" s="3" t="s">
        <v>7</v>
      </c>
      <c r="C27" s="3"/>
      <c r="D27" s="38" t="s">
        <v>68</v>
      </c>
      <c r="E27" s="29">
        <v>700</v>
      </c>
      <c r="F27" s="29">
        <v>70095</v>
      </c>
      <c r="G27" s="43">
        <f>SUM(H27:I27)</f>
        <v>591</v>
      </c>
      <c r="H27" s="43">
        <v>591</v>
      </c>
      <c r="I27" s="43">
        <v>0</v>
      </c>
      <c r="J27" s="36">
        <v>0</v>
      </c>
      <c r="K27" s="36">
        <v>80</v>
      </c>
      <c r="L27" s="36">
        <v>0</v>
      </c>
      <c r="M27" s="36">
        <v>0</v>
      </c>
      <c r="N27" s="36">
        <v>0</v>
      </c>
      <c r="O27" s="43">
        <v>0</v>
      </c>
      <c r="P27" s="43">
        <v>0</v>
      </c>
      <c r="Q27" s="43">
        <v>0</v>
      </c>
      <c r="R27" s="35">
        <v>0</v>
      </c>
      <c r="S27" s="35">
        <v>0</v>
      </c>
      <c r="T27" s="35">
        <v>0</v>
      </c>
      <c r="U27" s="35">
        <v>511</v>
      </c>
      <c r="V27" s="31" t="s">
        <v>52</v>
      </c>
    </row>
    <row r="28" spans="1:22" ht="38.25" customHeight="1">
      <c r="A28" s="3"/>
      <c r="B28" s="3" t="s">
        <v>9</v>
      </c>
      <c r="C28" s="3"/>
      <c r="D28" s="38" t="s">
        <v>77</v>
      </c>
      <c r="E28" s="29">
        <v>900</v>
      </c>
      <c r="F28" s="29">
        <v>92109</v>
      </c>
      <c r="G28" s="43">
        <v>517</v>
      </c>
      <c r="H28" s="43">
        <v>517</v>
      </c>
      <c r="I28" s="43">
        <v>0</v>
      </c>
      <c r="J28" s="36">
        <v>0</v>
      </c>
      <c r="K28" s="36">
        <v>0</v>
      </c>
      <c r="L28" s="36">
        <v>100</v>
      </c>
      <c r="M28" s="36">
        <v>100</v>
      </c>
      <c r="N28" s="36">
        <v>0</v>
      </c>
      <c r="O28" s="43">
        <v>117</v>
      </c>
      <c r="P28" s="43">
        <v>117</v>
      </c>
      <c r="Q28" s="43">
        <v>0</v>
      </c>
      <c r="R28" s="35">
        <v>200</v>
      </c>
      <c r="S28" s="35">
        <v>200</v>
      </c>
      <c r="T28" s="35">
        <v>0</v>
      </c>
      <c r="U28" s="35">
        <v>100</v>
      </c>
      <c r="V28" s="31" t="s">
        <v>97</v>
      </c>
    </row>
    <row r="29" spans="1:22" ht="42" customHeight="1">
      <c r="A29" s="15" t="s">
        <v>12</v>
      </c>
      <c r="B29" s="15"/>
      <c r="C29" s="15"/>
      <c r="D29" s="28" t="s">
        <v>18</v>
      </c>
      <c r="E29" s="29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1"/>
    </row>
    <row r="30" spans="1:22" ht="39" customHeight="1">
      <c r="A30" s="15"/>
      <c r="B30" s="3" t="s">
        <v>2</v>
      </c>
      <c r="C30" s="15"/>
      <c r="D30" s="32" t="s">
        <v>84</v>
      </c>
      <c r="E30" s="29">
        <v>750</v>
      </c>
      <c r="F30" s="29">
        <v>75023</v>
      </c>
      <c r="G30" s="30">
        <v>3166</v>
      </c>
      <c r="H30" s="30">
        <v>2241</v>
      </c>
      <c r="I30" s="30">
        <v>925</v>
      </c>
      <c r="J30" s="30">
        <v>728</v>
      </c>
      <c r="K30" s="30">
        <v>588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f>SUM(S30:T30)</f>
        <v>0</v>
      </c>
      <c r="S30" s="30">
        <v>0</v>
      </c>
      <c r="T30" s="30">
        <v>0</v>
      </c>
      <c r="U30" s="30">
        <v>1850</v>
      </c>
      <c r="V30" s="31" t="s">
        <v>15</v>
      </c>
    </row>
    <row r="31" spans="1:22" ht="48.75" customHeight="1">
      <c r="A31" s="15"/>
      <c r="B31" s="3" t="s">
        <v>13</v>
      </c>
      <c r="C31" s="15"/>
      <c r="D31" s="32" t="s">
        <v>85</v>
      </c>
      <c r="E31" s="29">
        <v>801</v>
      </c>
      <c r="F31" s="29">
        <v>80101</v>
      </c>
      <c r="G31" s="30">
        <v>10920</v>
      </c>
      <c r="H31" s="30">
        <v>8520</v>
      </c>
      <c r="I31" s="30">
        <v>2400</v>
      </c>
      <c r="J31" s="30">
        <v>1155</v>
      </c>
      <c r="K31" s="30">
        <v>2565</v>
      </c>
      <c r="L31" s="30">
        <f>SUM(M31:N31)</f>
        <v>0</v>
      </c>
      <c r="M31" s="30">
        <f>722-722</f>
        <v>0</v>
      </c>
      <c r="N31" s="30">
        <v>0</v>
      </c>
      <c r="O31" s="30">
        <v>0</v>
      </c>
      <c r="P31" s="30">
        <v>0</v>
      </c>
      <c r="Q31" s="30">
        <v>0</v>
      </c>
      <c r="R31" s="30">
        <v>2400</v>
      </c>
      <c r="S31" s="30">
        <v>1200</v>
      </c>
      <c r="T31" s="30">
        <v>1200</v>
      </c>
      <c r="U31" s="30">
        <v>4800</v>
      </c>
      <c r="V31" s="31" t="s">
        <v>15</v>
      </c>
    </row>
    <row r="32" spans="1:22" ht="38.25" customHeight="1">
      <c r="A32" s="15"/>
      <c r="B32" s="3" t="s">
        <v>14</v>
      </c>
      <c r="C32" s="15"/>
      <c r="D32" s="32" t="s">
        <v>86</v>
      </c>
      <c r="E32" s="29">
        <v>801</v>
      </c>
      <c r="F32" s="29">
        <v>80104</v>
      </c>
      <c r="G32" s="30">
        <v>6237</v>
      </c>
      <c r="H32" s="30">
        <v>4137</v>
      </c>
      <c r="I32" s="30">
        <v>2100</v>
      </c>
      <c r="J32" s="30">
        <v>727</v>
      </c>
      <c r="K32" s="30">
        <v>1310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2100</v>
      </c>
      <c r="S32" s="30">
        <v>1050</v>
      </c>
      <c r="T32" s="30">
        <v>1050</v>
      </c>
      <c r="U32" s="30">
        <v>2100</v>
      </c>
      <c r="V32" s="31" t="s">
        <v>15</v>
      </c>
    </row>
    <row r="33" spans="1:22" ht="39.75" customHeight="1">
      <c r="A33" s="15"/>
      <c r="B33" s="3" t="s">
        <v>6</v>
      </c>
      <c r="C33" s="44"/>
      <c r="D33" s="32" t="s">
        <v>87</v>
      </c>
      <c r="E33" s="29">
        <v>801</v>
      </c>
      <c r="F33" s="29">
        <v>80110</v>
      </c>
      <c r="G33" s="30">
        <f>SUM(H33:I33)</f>
        <v>12648</v>
      </c>
      <c r="H33" s="30">
        <v>9148</v>
      </c>
      <c r="I33" s="30">
        <v>3500</v>
      </c>
      <c r="J33" s="30">
        <v>1158</v>
      </c>
      <c r="K33" s="30">
        <v>990</v>
      </c>
      <c r="L33" s="30">
        <f>SUM(M33:N33)</f>
        <v>0</v>
      </c>
      <c r="M33" s="30">
        <f>735-735</f>
        <v>0</v>
      </c>
      <c r="N33" s="30">
        <v>0</v>
      </c>
      <c r="O33" s="30">
        <v>0</v>
      </c>
      <c r="P33" s="30">
        <v>0</v>
      </c>
      <c r="Q33" s="30">
        <v>0</v>
      </c>
      <c r="R33" s="30">
        <v>3500</v>
      </c>
      <c r="S33" s="30">
        <v>1750</v>
      </c>
      <c r="T33" s="30">
        <v>1750</v>
      </c>
      <c r="U33" s="30">
        <v>7000</v>
      </c>
      <c r="V33" s="31" t="s">
        <v>15</v>
      </c>
    </row>
    <row r="34" spans="1:22" ht="37.5" customHeight="1">
      <c r="A34" s="2"/>
      <c r="B34" s="3" t="s">
        <v>7</v>
      </c>
      <c r="C34" s="2"/>
      <c r="D34" s="38" t="s">
        <v>61</v>
      </c>
      <c r="E34" s="29">
        <v>921</v>
      </c>
      <c r="F34" s="29">
        <v>92109</v>
      </c>
      <c r="G34" s="36">
        <f>SUM(H34:I34)</f>
        <v>6100</v>
      </c>
      <c r="H34" s="36">
        <v>6100</v>
      </c>
      <c r="I34" s="36">
        <v>0</v>
      </c>
      <c r="J34" s="36">
        <v>0</v>
      </c>
      <c r="K34" s="36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300</v>
      </c>
      <c r="S34" s="30">
        <v>300</v>
      </c>
      <c r="T34" s="30">
        <v>0</v>
      </c>
      <c r="U34" s="30">
        <v>5800</v>
      </c>
      <c r="V34" s="31" t="s">
        <v>54</v>
      </c>
    </row>
    <row r="35" spans="1:22" ht="30.75" customHeight="1">
      <c r="A35" s="15" t="s">
        <v>34</v>
      </c>
      <c r="B35" s="15"/>
      <c r="C35" s="15"/>
      <c r="D35" s="45" t="s">
        <v>19</v>
      </c>
      <c r="E35" s="29"/>
      <c r="F35" s="29"/>
      <c r="G35" s="36"/>
      <c r="H35" s="36"/>
      <c r="I35" s="36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1"/>
    </row>
    <row r="36" spans="1:22" ht="39" customHeight="1">
      <c r="A36" s="3" t="s">
        <v>28</v>
      </c>
      <c r="B36" s="3" t="s">
        <v>2</v>
      </c>
      <c r="C36" s="3"/>
      <c r="D36" s="32" t="s">
        <v>66</v>
      </c>
      <c r="E36" s="29">
        <v>750</v>
      </c>
      <c r="F36" s="29">
        <v>75023</v>
      </c>
      <c r="G36" s="36">
        <v>4000</v>
      </c>
      <c r="H36" s="36">
        <v>600</v>
      </c>
      <c r="I36" s="36">
        <v>3400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2000</v>
      </c>
      <c r="P36" s="36">
        <v>300</v>
      </c>
      <c r="Q36" s="36">
        <v>1700</v>
      </c>
      <c r="R36" s="36">
        <v>2000</v>
      </c>
      <c r="S36" s="36">
        <v>300</v>
      </c>
      <c r="T36" s="36">
        <v>1700</v>
      </c>
      <c r="U36" s="36"/>
      <c r="V36" s="31" t="s">
        <v>15</v>
      </c>
    </row>
    <row r="37" spans="1:22" ht="42.75" customHeight="1">
      <c r="A37" s="2"/>
      <c r="B37" s="3" t="s">
        <v>13</v>
      </c>
      <c r="C37" s="2"/>
      <c r="D37" s="38" t="s">
        <v>62</v>
      </c>
      <c r="E37" s="29">
        <v>921</v>
      </c>
      <c r="F37" s="29">
        <v>92116</v>
      </c>
      <c r="G37" s="36">
        <v>4250</v>
      </c>
      <c r="H37" s="36">
        <v>4250</v>
      </c>
      <c r="I37" s="36">
        <v>0</v>
      </c>
      <c r="J37" s="36">
        <v>0</v>
      </c>
      <c r="K37" s="36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500</v>
      </c>
      <c r="S37" s="30">
        <v>500</v>
      </c>
      <c r="T37" s="30">
        <v>0</v>
      </c>
      <c r="U37" s="30">
        <v>3750</v>
      </c>
      <c r="V37" s="31" t="s">
        <v>53</v>
      </c>
    </row>
    <row r="38" spans="1:22" ht="31.5" customHeight="1">
      <c r="A38" s="15" t="s">
        <v>17</v>
      </c>
      <c r="B38" s="15"/>
      <c r="C38" s="15"/>
      <c r="D38" s="28" t="s">
        <v>23</v>
      </c>
      <c r="E38" s="29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29"/>
    </row>
    <row r="39" spans="1:22" ht="31.5" customHeight="1">
      <c r="A39" s="3"/>
      <c r="B39" s="3" t="s">
        <v>2</v>
      </c>
      <c r="C39" s="3"/>
      <c r="D39" s="49" t="s">
        <v>74</v>
      </c>
      <c r="E39" s="50">
        <v>926</v>
      </c>
      <c r="F39" s="50">
        <v>92601</v>
      </c>
      <c r="G39" s="46">
        <f>SUM(H39:I39)</f>
        <v>31500</v>
      </c>
      <c r="H39" s="46">
        <v>26329</v>
      </c>
      <c r="I39" s="46">
        <v>5171</v>
      </c>
      <c r="J39" s="46">
        <v>0</v>
      </c>
      <c r="K39" s="46">
        <v>100</v>
      </c>
      <c r="L39" s="46">
        <v>15900</v>
      </c>
      <c r="M39" s="56">
        <v>15900</v>
      </c>
      <c r="N39" s="46">
        <v>0</v>
      </c>
      <c r="O39" s="46">
        <v>15500</v>
      </c>
      <c r="P39" s="57">
        <v>15500</v>
      </c>
      <c r="Q39" s="46">
        <v>0</v>
      </c>
      <c r="R39" s="46">
        <v>0</v>
      </c>
      <c r="S39" s="48">
        <v>0</v>
      </c>
      <c r="T39" s="48">
        <v>0</v>
      </c>
      <c r="U39" s="48">
        <v>0</v>
      </c>
      <c r="V39" s="55" t="s">
        <v>15</v>
      </c>
    </row>
    <row r="40" spans="1:22" ht="75" customHeight="1">
      <c r="A40" s="5"/>
      <c r="B40" s="5"/>
      <c r="C40" s="5"/>
      <c r="D40" s="29"/>
      <c r="E40" s="54"/>
      <c r="F40" s="54"/>
      <c r="G40" s="54"/>
      <c r="H40" s="54"/>
      <c r="I40" s="54"/>
      <c r="J40" s="54"/>
      <c r="K40" s="54"/>
      <c r="L40" s="54"/>
      <c r="M40" s="55" t="s">
        <v>115</v>
      </c>
      <c r="N40" s="54"/>
      <c r="O40" s="54"/>
      <c r="P40" s="47" t="s">
        <v>116</v>
      </c>
      <c r="Q40" s="54"/>
      <c r="R40" s="54"/>
      <c r="S40" s="54"/>
      <c r="T40" s="54"/>
      <c r="U40" s="54"/>
      <c r="V40" s="55"/>
    </row>
    <row r="41" spans="1:22" ht="33" customHeight="1">
      <c r="A41" s="3"/>
      <c r="B41" s="3" t="s">
        <v>13</v>
      </c>
      <c r="C41" s="3"/>
      <c r="D41" s="32" t="s">
        <v>71</v>
      </c>
      <c r="E41" s="33">
        <v>926</v>
      </c>
      <c r="F41" s="33">
        <v>92695</v>
      </c>
      <c r="G41" s="34">
        <f>SUM(H41:I41)</f>
        <v>15000</v>
      </c>
      <c r="H41" s="34">
        <v>2250</v>
      </c>
      <c r="I41" s="34">
        <v>12750</v>
      </c>
      <c r="J41" s="34">
        <v>0</v>
      </c>
      <c r="K41" s="34">
        <v>0</v>
      </c>
      <c r="L41" s="34">
        <f>SUM(M41:N41)</f>
        <v>0</v>
      </c>
      <c r="M41" s="34">
        <v>0</v>
      </c>
      <c r="N41" s="34">
        <v>0</v>
      </c>
      <c r="O41" s="34">
        <f>SUM(P41:Q41)</f>
        <v>0</v>
      </c>
      <c r="P41" s="34">
        <v>0</v>
      </c>
      <c r="Q41" s="34">
        <v>0</v>
      </c>
      <c r="R41" s="34">
        <f>SUM(S41:T41)</f>
        <v>2000</v>
      </c>
      <c r="S41" s="30">
        <v>0</v>
      </c>
      <c r="T41" s="30">
        <v>2000</v>
      </c>
      <c r="U41" s="30">
        <v>13000</v>
      </c>
      <c r="V41" s="31" t="s">
        <v>15</v>
      </c>
    </row>
    <row r="42" spans="1:22" ht="51.75" customHeight="1">
      <c r="A42" s="3" t="s">
        <v>28</v>
      </c>
      <c r="B42" s="3" t="s">
        <v>14</v>
      </c>
      <c r="C42" s="3"/>
      <c r="D42" s="32" t="s">
        <v>63</v>
      </c>
      <c r="E42" s="29">
        <v>926</v>
      </c>
      <c r="F42" s="29">
        <v>92695</v>
      </c>
      <c r="G42" s="36">
        <v>26937</v>
      </c>
      <c r="H42" s="36">
        <v>26937</v>
      </c>
      <c r="I42" s="36">
        <f>SUM(N42,Q42,T42)</f>
        <v>0</v>
      </c>
      <c r="J42" s="36">
        <v>342</v>
      </c>
      <c r="K42" s="36">
        <v>20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0">
        <v>600</v>
      </c>
      <c r="S42" s="30">
        <v>600</v>
      </c>
      <c r="T42" s="30">
        <v>0</v>
      </c>
      <c r="U42" s="30">
        <v>25975</v>
      </c>
      <c r="V42" s="37" t="s">
        <v>24</v>
      </c>
    </row>
    <row r="43" spans="1:22" ht="38.25" customHeight="1">
      <c r="A43" s="3" t="s">
        <v>28</v>
      </c>
      <c r="B43" s="3" t="s">
        <v>6</v>
      </c>
      <c r="C43" s="3"/>
      <c r="D43" s="32" t="s">
        <v>78</v>
      </c>
      <c r="E43" s="29">
        <v>801</v>
      </c>
      <c r="F43" s="29">
        <v>80101</v>
      </c>
      <c r="G43" s="36">
        <v>5600</v>
      </c>
      <c r="H43" s="36">
        <v>5600</v>
      </c>
      <c r="I43" s="36">
        <v>0</v>
      </c>
      <c r="J43" s="36">
        <v>0</v>
      </c>
      <c r="K43" s="36">
        <v>0</v>
      </c>
      <c r="L43" s="36">
        <v>9</v>
      </c>
      <c r="M43" s="36">
        <v>9</v>
      </c>
      <c r="N43" s="36">
        <v>0</v>
      </c>
      <c r="O43" s="30">
        <v>2491</v>
      </c>
      <c r="P43" s="30">
        <v>2491</v>
      </c>
      <c r="Q43" s="30">
        <v>0</v>
      </c>
      <c r="R43" s="30">
        <v>3100</v>
      </c>
      <c r="S43" s="30">
        <v>3100</v>
      </c>
      <c r="T43" s="30">
        <v>0</v>
      </c>
      <c r="U43" s="30">
        <v>0</v>
      </c>
      <c r="V43" s="31" t="s">
        <v>15</v>
      </c>
    </row>
    <row r="44" spans="1:22" ht="51.75" customHeight="1">
      <c r="A44" s="3" t="s">
        <v>28</v>
      </c>
      <c r="B44" s="3" t="s">
        <v>7</v>
      </c>
      <c r="C44" s="3"/>
      <c r="D44" s="32" t="s">
        <v>70</v>
      </c>
      <c r="E44" s="29">
        <v>926</v>
      </c>
      <c r="F44" s="29">
        <v>92695</v>
      </c>
      <c r="G44" s="36">
        <v>6110</v>
      </c>
      <c r="H44" s="36">
        <v>1010</v>
      </c>
      <c r="I44" s="36">
        <v>5100</v>
      </c>
      <c r="J44" s="36">
        <v>0</v>
      </c>
      <c r="K44" s="36">
        <v>110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2000</v>
      </c>
      <c r="S44" s="36">
        <v>300</v>
      </c>
      <c r="T44" s="36">
        <v>1700</v>
      </c>
      <c r="U44" s="36">
        <v>4000</v>
      </c>
      <c r="V44" s="31" t="s">
        <v>15</v>
      </c>
    </row>
    <row r="45" spans="1:23" s="24" customFormat="1" ht="48.75" customHeight="1">
      <c r="A45" s="3" t="s">
        <v>28</v>
      </c>
      <c r="B45" s="3" t="s">
        <v>9</v>
      </c>
      <c r="C45" s="3"/>
      <c r="D45" s="32" t="s">
        <v>109</v>
      </c>
      <c r="E45" s="33">
        <v>921</v>
      </c>
      <c r="F45" s="33">
        <v>92109</v>
      </c>
      <c r="G45" s="34">
        <v>12800</v>
      </c>
      <c r="H45" s="34">
        <v>5120</v>
      </c>
      <c r="I45" s="34">
        <v>7680</v>
      </c>
      <c r="J45" s="34">
        <v>0</v>
      </c>
      <c r="K45" s="34">
        <v>0</v>
      </c>
      <c r="L45" s="34">
        <f>100-99</f>
        <v>1</v>
      </c>
      <c r="M45" s="34">
        <f>100-99</f>
        <v>1</v>
      </c>
      <c r="N45" s="34">
        <v>0</v>
      </c>
      <c r="O45" s="34">
        <f>12700+99</f>
        <v>12799</v>
      </c>
      <c r="P45" s="34">
        <f>5020+99</f>
        <v>5119</v>
      </c>
      <c r="Q45" s="34">
        <v>7680</v>
      </c>
      <c r="R45" s="34">
        <v>0</v>
      </c>
      <c r="S45" s="34">
        <v>0</v>
      </c>
      <c r="T45" s="34">
        <v>0</v>
      </c>
      <c r="U45" s="34">
        <v>0</v>
      </c>
      <c r="V45" s="42" t="s">
        <v>15</v>
      </c>
      <c r="W45" s="25"/>
    </row>
    <row r="46" spans="1:23" s="24" customFormat="1" ht="34.5" customHeight="1">
      <c r="A46" s="3"/>
      <c r="B46" s="3" t="s">
        <v>10</v>
      </c>
      <c r="C46" s="3"/>
      <c r="D46" s="32" t="s">
        <v>117</v>
      </c>
      <c r="E46" s="33">
        <v>801</v>
      </c>
      <c r="F46" s="33">
        <v>80101</v>
      </c>
      <c r="G46" s="34">
        <v>90</v>
      </c>
      <c r="H46" s="34">
        <v>90</v>
      </c>
      <c r="I46" s="34">
        <v>0</v>
      </c>
      <c r="J46" s="34">
        <v>0</v>
      </c>
      <c r="K46" s="34">
        <v>0</v>
      </c>
      <c r="L46" s="34">
        <v>1</v>
      </c>
      <c r="M46" s="34">
        <v>1</v>
      </c>
      <c r="N46" s="34">
        <v>0</v>
      </c>
      <c r="O46" s="34">
        <v>49</v>
      </c>
      <c r="P46" s="34">
        <v>49</v>
      </c>
      <c r="Q46" s="34">
        <v>0</v>
      </c>
      <c r="R46" s="34">
        <v>40</v>
      </c>
      <c r="S46" s="34">
        <v>40</v>
      </c>
      <c r="T46" s="34">
        <v>0</v>
      </c>
      <c r="U46" s="34">
        <v>0</v>
      </c>
      <c r="V46" s="42" t="s">
        <v>15</v>
      </c>
      <c r="W46" s="25"/>
    </row>
    <row r="47" spans="1:23" s="24" customFormat="1" ht="33.75" customHeight="1">
      <c r="A47" s="3"/>
      <c r="B47" s="3" t="s">
        <v>48</v>
      </c>
      <c r="C47" s="3"/>
      <c r="D47" s="32" t="s">
        <v>117</v>
      </c>
      <c r="E47" s="33">
        <v>801</v>
      </c>
      <c r="F47" s="33">
        <v>80110</v>
      </c>
      <c r="G47" s="34">
        <v>90</v>
      </c>
      <c r="H47" s="34">
        <v>90</v>
      </c>
      <c r="I47" s="34">
        <v>0</v>
      </c>
      <c r="J47" s="34">
        <v>0</v>
      </c>
      <c r="K47" s="34">
        <v>0</v>
      </c>
      <c r="L47" s="34">
        <v>1</v>
      </c>
      <c r="M47" s="34">
        <v>1</v>
      </c>
      <c r="N47" s="34">
        <v>0</v>
      </c>
      <c r="O47" s="34">
        <v>49</v>
      </c>
      <c r="P47" s="34">
        <v>49</v>
      </c>
      <c r="Q47" s="34">
        <v>0</v>
      </c>
      <c r="R47" s="34">
        <v>40</v>
      </c>
      <c r="S47" s="34">
        <v>40</v>
      </c>
      <c r="T47" s="34">
        <v>0</v>
      </c>
      <c r="U47" s="34">
        <v>0</v>
      </c>
      <c r="V47" s="42" t="s">
        <v>15</v>
      </c>
      <c r="W47" s="25"/>
    </row>
    <row r="48" spans="1:23" s="24" customFormat="1" ht="30.75" customHeight="1">
      <c r="A48" s="3"/>
      <c r="B48" s="3" t="s">
        <v>49</v>
      </c>
      <c r="C48" s="3"/>
      <c r="D48" s="32" t="s">
        <v>118</v>
      </c>
      <c r="E48" s="33">
        <v>801</v>
      </c>
      <c r="F48" s="33">
        <v>80110</v>
      </c>
      <c r="G48" s="34">
        <v>565</v>
      </c>
      <c r="H48" s="34">
        <v>565</v>
      </c>
      <c r="I48" s="34">
        <v>0</v>
      </c>
      <c r="J48" s="34">
        <v>0</v>
      </c>
      <c r="K48" s="34">
        <v>0</v>
      </c>
      <c r="L48" s="34">
        <v>5</v>
      </c>
      <c r="M48" s="34">
        <v>5</v>
      </c>
      <c r="N48" s="34">
        <v>0</v>
      </c>
      <c r="O48" s="34">
        <v>560</v>
      </c>
      <c r="P48" s="34">
        <v>560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42" t="s">
        <v>15</v>
      </c>
      <c r="W48" s="25"/>
    </row>
    <row r="49" spans="1:22" ht="35.25" customHeight="1">
      <c r="A49" s="3"/>
      <c r="B49" s="3" t="s">
        <v>104</v>
      </c>
      <c r="C49" s="3"/>
      <c r="D49" s="32" t="s">
        <v>57</v>
      </c>
      <c r="E49" s="29">
        <v>801</v>
      </c>
      <c r="F49" s="29">
        <v>80101</v>
      </c>
      <c r="G49" s="36">
        <v>5000</v>
      </c>
      <c r="H49" s="36">
        <v>5000</v>
      </c>
      <c r="I49" s="36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2000</v>
      </c>
      <c r="S49" s="30">
        <v>2000</v>
      </c>
      <c r="T49" s="30">
        <v>0</v>
      </c>
      <c r="U49" s="30">
        <v>3000</v>
      </c>
      <c r="V49" s="31" t="s">
        <v>15</v>
      </c>
    </row>
    <row r="50" spans="1:22" s="8" customFormat="1" ht="24.75" customHeight="1">
      <c r="A50" s="5"/>
      <c r="B50" s="51"/>
      <c r="C50" s="5"/>
      <c r="D50" s="52" t="s">
        <v>33</v>
      </c>
      <c r="E50" s="15"/>
      <c r="F50" s="15"/>
      <c r="G50" s="53">
        <f aca="true" t="shared" si="0" ref="G50:U50">SUM(G6:G39,G41:G49)</f>
        <v>209679</v>
      </c>
      <c r="H50" s="53">
        <f t="shared" si="0"/>
        <v>150794</v>
      </c>
      <c r="I50" s="53">
        <f t="shared" si="0"/>
        <v>58885</v>
      </c>
      <c r="J50" s="53">
        <f t="shared" si="0"/>
        <v>6745</v>
      </c>
      <c r="K50" s="53">
        <f t="shared" si="0"/>
        <v>13532</v>
      </c>
      <c r="L50" s="53">
        <f t="shared" si="0"/>
        <v>23745</v>
      </c>
      <c r="M50" s="53">
        <f t="shared" si="0"/>
        <v>22595</v>
      </c>
      <c r="N50" s="53">
        <f t="shared" si="0"/>
        <v>1150</v>
      </c>
      <c r="O50" s="53">
        <f t="shared" si="0"/>
        <v>42332</v>
      </c>
      <c r="P50" s="53">
        <f t="shared" si="0"/>
        <v>30567</v>
      </c>
      <c r="Q50" s="53">
        <f t="shared" si="0"/>
        <v>11765</v>
      </c>
      <c r="R50" s="53">
        <f t="shared" si="0"/>
        <v>24439</v>
      </c>
      <c r="S50" s="53">
        <f t="shared" si="0"/>
        <v>15039</v>
      </c>
      <c r="T50" s="53">
        <f t="shared" si="0"/>
        <v>9400</v>
      </c>
      <c r="U50" s="53">
        <f t="shared" si="0"/>
        <v>98886</v>
      </c>
      <c r="V50" s="15"/>
    </row>
    <row r="51" spans="4:22" s="8" customFormat="1" ht="15">
      <c r="D51" s="6"/>
      <c r="E51" s="6"/>
      <c r="F51" s="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6"/>
    </row>
    <row r="52" spans="1:21" s="11" customFormat="1" ht="12.75">
      <c r="A52" s="10"/>
      <c r="B52" s="10"/>
      <c r="C52" s="10"/>
      <c r="D52" s="10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s="11" customFormat="1" ht="12.75">
      <c r="A53" s="10"/>
      <c r="B53" s="10"/>
      <c r="C53" s="10"/>
      <c r="D53" s="10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s="11" customFormat="1" ht="12.75">
      <c r="A54" s="10"/>
      <c r="B54" s="10"/>
      <c r="C54" s="10"/>
      <c r="D54" s="10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s="11" customFormat="1" ht="18">
      <c r="A55" s="16"/>
      <c r="B55" s="16"/>
      <c r="C55" s="16"/>
      <c r="D55" s="16" t="s">
        <v>51</v>
      </c>
      <c r="E55" s="13"/>
      <c r="F55" s="13"/>
      <c r="G55" s="17"/>
      <c r="H55" s="17"/>
      <c r="I55" s="17"/>
      <c r="J55" s="17"/>
      <c r="K55" s="17"/>
      <c r="L55" s="17"/>
      <c r="M55" s="17"/>
      <c r="N55" s="12"/>
      <c r="O55" s="12"/>
      <c r="P55" s="12"/>
      <c r="Q55" s="12"/>
      <c r="R55" s="12"/>
      <c r="S55" s="12"/>
      <c r="T55" s="12"/>
      <c r="U55" s="12"/>
    </row>
    <row r="56" spans="1:17" s="9" customFormat="1" ht="20.25">
      <c r="A56" s="20"/>
      <c r="B56" s="20"/>
      <c r="C56" s="20"/>
      <c r="D56" s="20" t="s">
        <v>65</v>
      </c>
      <c r="E56" s="20"/>
      <c r="F56" s="20"/>
      <c r="G56" s="20"/>
      <c r="H56" s="20"/>
      <c r="I56" s="20"/>
      <c r="J56" s="20"/>
      <c r="K56" s="20"/>
      <c r="L56" s="20" t="s">
        <v>79</v>
      </c>
      <c r="M56" s="20" t="s">
        <v>80</v>
      </c>
      <c r="N56" s="20"/>
      <c r="O56" s="20"/>
      <c r="P56" s="20"/>
      <c r="Q56" s="18"/>
    </row>
    <row r="57" spans="1:17" s="9" customFormat="1" ht="20.25">
      <c r="A57" s="20"/>
      <c r="B57" s="20"/>
      <c r="C57" s="20"/>
      <c r="D57" s="20" t="s">
        <v>100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 t="s">
        <v>81</v>
      </c>
      <c r="Q57" s="20"/>
    </row>
    <row r="58" spans="1:19" s="9" customFormat="1" ht="20.25">
      <c r="A58" s="20"/>
      <c r="B58" s="20"/>
      <c r="C58" s="20"/>
      <c r="D58" s="20" t="s">
        <v>103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8"/>
      <c r="S58" s="20" t="s">
        <v>82</v>
      </c>
    </row>
    <row r="59" spans="1:17" s="9" customFormat="1" ht="20.25">
      <c r="A59" s="20"/>
      <c r="B59" s="20"/>
      <c r="C59" s="20"/>
      <c r="D59" s="20" t="s">
        <v>101</v>
      </c>
      <c r="E59" s="20"/>
      <c r="F59" s="20"/>
      <c r="G59" s="20"/>
      <c r="H59" s="20"/>
      <c r="I59" s="20"/>
      <c r="J59" s="20"/>
      <c r="K59" s="20"/>
      <c r="L59" s="20"/>
      <c r="M59" s="20"/>
      <c r="N59" s="20" t="s">
        <v>83</v>
      </c>
      <c r="O59" s="20"/>
      <c r="P59" s="20"/>
      <c r="Q59" s="18"/>
    </row>
    <row r="60" spans="1:17" ht="20.25" hidden="1">
      <c r="A60" s="65" t="s">
        <v>35</v>
      </c>
      <c r="B60" s="65"/>
      <c r="C60" s="65"/>
      <c r="D60" s="65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19"/>
    </row>
    <row r="61" spans="1:17" ht="20.25" hidden="1">
      <c r="A61" s="21"/>
      <c r="B61" s="21"/>
      <c r="C61" s="21"/>
      <c r="D61" s="21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19"/>
    </row>
    <row r="62" spans="1:17" ht="20.25" hidden="1">
      <c r="A62" s="20" t="s">
        <v>36</v>
      </c>
      <c r="B62" s="64" t="s">
        <v>39</v>
      </c>
      <c r="C62" s="64"/>
      <c r="D62" s="64"/>
      <c r="E62" s="64"/>
      <c r="F62" s="64"/>
      <c r="G62" s="64"/>
      <c r="H62" s="20"/>
      <c r="I62" s="20"/>
      <c r="J62" s="20"/>
      <c r="K62" s="20"/>
      <c r="L62" s="20"/>
      <c r="M62" s="20"/>
      <c r="N62" s="20"/>
      <c r="O62" s="20"/>
      <c r="P62" s="20"/>
      <c r="Q62" s="19"/>
    </row>
    <row r="63" spans="1:17" ht="20.25" hidden="1">
      <c r="A63" s="20" t="s">
        <v>37</v>
      </c>
      <c r="B63" s="64" t="s">
        <v>38</v>
      </c>
      <c r="C63" s="64"/>
      <c r="D63" s="64"/>
      <c r="E63" s="64"/>
      <c r="F63" s="64"/>
      <c r="G63" s="64"/>
      <c r="H63" s="20"/>
      <c r="I63" s="20"/>
      <c r="J63" s="20"/>
      <c r="K63" s="20"/>
      <c r="L63" s="20"/>
      <c r="M63" s="20"/>
      <c r="N63" s="20"/>
      <c r="O63" s="20"/>
      <c r="P63" s="20"/>
      <c r="Q63" s="19"/>
    </row>
    <row r="64" spans="1:17" ht="20.25" hidden="1">
      <c r="A64" s="20" t="s">
        <v>40</v>
      </c>
      <c r="B64" s="64" t="s">
        <v>41</v>
      </c>
      <c r="C64" s="64"/>
      <c r="D64" s="64"/>
      <c r="E64" s="64"/>
      <c r="F64" s="64"/>
      <c r="G64" s="64"/>
      <c r="H64" s="20"/>
      <c r="I64" s="20"/>
      <c r="J64" s="20"/>
      <c r="K64" s="20"/>
      <c r="L64" s="20"/>
      <c r="M64" s="20"/>
      <c r="N64" s="20"/>
      <c r="O64" s="20"/>
      <c r="P64" s="20"/>
      <c r="Q64" s="19"/>
    </row>
    <row r="65" spans="1:17" ht="20.25" hidden="1">
      <c r="A65" s="20" t="s">
        <v>42</v>
      </c>
      <c r="B65" s="64" t="s">
        <v>43</v>
      </c>
      <c r="C65" s="64"/>
      <c r="D65" s="64"/>
      <c r="E65" s="64"/>
      <c r="F65" s="64"/>
      <c r="G65" s="64"/>
      <c r="H65" s="20"/>
      <c r="I65" s="20"/>
      <c r="J65" s="20"/>
      <c r="K65" s="20"/>
      <c r="L65" s="20"/>
      <c r="M65" s="20"/>
      <c r="N65" s="20"/>
      <c r="O65" s="20"/>
      <c r="P65" s="20"/>
      <c r="Q65" s="19"/>
    </row>
    <row r="66" spans="1:17" ht="20.25" hidden="1">
      <c r="A66" s="20" t="s">
        <v>44</v>
      </c>
      <c r="B66" s="64" t="s">
        <v>46</v>
      </c>
      <c r="C66" s="64"/>
      <c r="D66" s="64"/>
      <c r="E66" s="64"/>
      <c r="F66" s="64"/>
      <c r="G66" s="64"/>
      <c r="H66" s="20"/>
      <c r="I66" s="20"/>
      <c r="J66" s="20"/>
      <c r="K66" s="20"/>
      <c r="L66" s="20"/>
      <c r="M66" s="20"/>
      <c r="N66" s="20"/>
      <c r="O66" s="20"/>
      <c r="P66" s="20"/>
      <c r="Q66" s="19"/>
    </row>
    <row r="67" spans="1:17" ht="20.25">
      <c r="A67" s="20"/>
      <c r="B67" s="20"/>
      <c r="C67" s="20"/>
      <c r="D67" s="20" t="s">
        <v>88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19"/>
    </row>
    <row r="68" spans="1:17" ht="20.25">
      <c r="A68" s="20"/>
      <c r="B68" s="20"/>
      <c r="C68" s="20"/>
      <c r="D68" s="20" t="s">
        <v>102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 t="s">
        <v>89</v>
      </c>
      <c r="P68" s="20"/>
      <c r="Q68" s="19"/>
    </row>
    <row r="69" spans="1:17" ht="20.25">
      <c r="A69" s="20"/>
      <c r="B69" s="20"/>
      <c r="C69" s="20"/>
      <c r="D69" s="20" t="s">
        <v>67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19"/>
    </row>
    <row r="70" spans="1:17" ht="20.25">
      <c r="A70" s="20"/>
      <c r="B70" s="20"/>
      <c r="C70" s="20"/>
      <c r="D70" s="20" t="s">
        <v>106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19"/>
    </row>
    <row r="71" spans="1:17" ht="20.25">
      <c r="A71" s="20"/>
      <c r="B71" s="20"/>
      <c r="C71" s="20"/>
      <c r="D71" s="20" t="s">
        <v>105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19"/>
    </row>
    <row r="72" spans="1:16" ht="20.25">
      <c r="A72" s="20"/>
      <c r="B72" s="20"/>
      <c r="C72" s="20"/>
      <c r="D72" s="20" t="s">
        <v>92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3" ht="20.25">
      <c r="A73" s="16"/>
      <c r="B73" s="16"/>
      <c r="C73" s="16"/>
      <c r="D73" s="16" t="s">
        <v>73</v>
      </c>
      <c r="E73" s="16"/>
      <c r="F73" s="16"/>
      <c r="G73" s="16"/>
      <c r="H73" s="16"/>
      <c r="I73" s="16"/>
      <c r="J73" s="16"/>
      <c r="K73" s="16"/>
      <c r="L73" s="16"/>
      <c r="M73" s="16"/>
    </row>
    <row r="74" spans="1:16" ht="18">
      <c r="A74" s="16"/>
      <c r="B74" s="16"/>
      <c r="C74" s="16"/>
      <c r="D74" s="16" t="s">
        <v>107</v>
      </c>
      <c r="E74" s="16"/>
      <c r="F74" s="16"/>
      <c r="G74" s="16"/>
      <c r="H74" s="16"/>
      <c r="I74" s="16"/>
      <c r="J74" s="16"/>
      <c r="K74" s="16"/>
      <c r="L74" s="16"/>
      <c r="M74" s="16"/>
      <c r="N74" s="22"/>
      <c r="O74" s="22"/>
      <c r="P74" s="22"/>
    </row>
  </sheetData>
  <sheetProtection/>
  <mergeCells count="27">
    <mergeCell ref="B65:G65"/>
    <mergeCell ref="H3:I3"/>
    <mergeCell ref="B66:G66"/>
    <mergeCell ref="R2:T2"/>
    <mergeCell ref="S3:T3"/>
    <mergeCell ref="L3:L4"/>
    <mergeCell ref="B63:G63"/>
    <mergeCell ref="G1:I2"/>
    <mergeCell ref="B64:G64"/>
    <mergeCell ref="D1:D4"/>
    <mergeCell ref="B62:G62"/>
    <mergeCell ref="A60:D60"/>
    <mergeCell ref="G3:G4"/>
    <mergeCell ref="U1:U4"/>
    <mergeCell ref="R3:R4"/>
    <mergeCell ref="M3:N3"/>
    <mergeCell ref="P3:Q3"/>
    <mergeCell ref="E1:E4"/>
    <mergeCell ref="F1:F4"/>
    <mergeCell ref="A1:C4"/>
    <mergeCell ref="V1:V4"/>
    <mergeCell ref="J1:J4"/>
    <mergeCell ref="L2:N2"/>
    <mergeCell ref="L1:T1"/>
    <mergeCell ref="O2:Q2"/>
    <mergeCell ref="K1:K4"/>
    <mergeCell ref="O3:O4"/>
  </mergeCells>
  <printOptions/>
  <pageMargins left="0.984251968503937" right="0.7874015748031497" top="1.1811023622047245" bottom="0.7874015748031497" header="0.7480314960629921" footer="0.1968503937007874"/>
  <pageSetup fitToHeight="3" fitToWidth="3" horizontalDpi="600" verticalDpi="600" orientation="landscape" paperSize="9" scale="45" r:id="rId1"/>
  <headerFooter alignWithMargins="0">
    <oddHeader>&amp;C&amp;"Arial,Pogrubiony"&amp;14Wieloletni Plan Inwestycyjny Gminy Miasto Brzeg na lata 2009-2011&amp;R&amp;"Arial,Pogrubiony"&amp;14Zał. nr 2  do Uchwały Nr L/535/09
Rady Miejskiej   Brzegu
z dnia  6 listopada 2009 r.
</oddHeader>
  </headerFooter>
  <rowBreaks count="2" manualBreakCount="2">
    <brk id="21" max="21" man="1"/>
    <brk id="3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2009-11-09T13:56:23Z</cp:lastPrinted>
  <dcterms:created xsi:type="dcterms:W3CDTF">2005-03-18T11:27:33Z</dcterms:created>
  <dcterms:modified xsi:type="dcterms:W3CDTF">2009-11-09T13:56:25Z</dcterms:modified>
  <cp:category/>
  <cp:version/>
  <cp:contentType/>
  <cp:contentStatus/>
</cp:coreProperties>
</file>