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120" windowHeight="8445"/>
  </bookViews>
  <sheets>
    <sheet name="strona 1" sheetId="3" r:id="rId1"/>
    <sheet name="strona 2" sheetId="2" r:id="rId2"/>
  </sheets>
  <definedNames>
    <definedName name="_xlnm.Print_Area" localSheetId="0">'strona 1'!$A$1:$V$56</definedName>
    <definedName name="_xlnm.Print_Area" localSheetId="1">'strona 2'!$A$1:$I$46</definedName>
    <definedName name="Z_4F49E400_F717_48BA_8697_8FA971B3E41A_.wvu.PrintArea" localSheetId="0" hidden="1">'strona 1'!$A$1:$T$49</definedName>
    <definedName name="Z_4F49E400_F717_48BA_8697_8FA971B3E41A_.wvu.PrintArea" localSheetId="1" hidden="1">'strona 2'!$A$1:$I$46</definedName>
  </definedNames>
  <calcPr calcId="125725"/>
  <customWorkbookViews>
    <customWorkbookView name="strona 2" guid="{4F49E400-F717-48BA-8697-8FA971B3E41A}" maximized="1" windowWidth="1020" windowHeight="565" activeSheetId="2"/>
  </customWorkbookViews>
</workbook>
</file>

<file path=xl/calcChain.xml><?xml version="1.0" encoding="utf-8"?>
<calcChain xmlns="http://schemas.openxmlformats.org/spreadsheetml/2006/main">
  <c r="O23" i="3"/>
  <c r="P23"/>
  <c r="Q23"/>
  <c r="R23"/>
  <c r="S23"/>
  <c r="T23"/>
  <c r="H24" l="1"/>
  <c r="I24" s="1"/>
  <c r="J24" s="1"/>
  <c r="K24" s="1"/>
  <c r="L24" s="1"/>
  <c r="M24" s="1"/>
  <c r="N24" s="1"/>
  <c r="O24" s="1"/>
  <c r="P24" s="1"/>
  <c r="Q24" s="1"/>
  <c r="R24" s="1"/>
  <c r="S24" s="1"/>
  <c r="T24" s="1"/>
  <c r="R35"/>
  <c r="S35"/>
  <c r="T35"/>
  <c r="Q35"/>
  <c r="O35"/>
  <c r="P35"/>
  <c r="L35"/>
  <c r="M35"/>
  <c r="N35"/>
  <c r="H35"/>
  <c r="I35"/>
  <c r="J35"/>
  <c r="K35"/>
  <c r="G35"/>
  <c r="I23"/>
  <c r="M23"/>
  <c r="N23"/>
  <c r="H23"/>
  <c r="J23"/>
  <c r="K23"/>
  <c r="L23"/>
  <c r="T33"/>
  <c r="P33"/>
  <c r="Q33"/>
  <c r="R33"/>
  <c r="S33"/>
  <c r="L33"/>
  <c r="M33"/>
  <c r="N33"/>
  <c r="O33"/>
  <c r="K33"/>
  <c r="J33"/>
  <c r="H33"/>
  <c r="I33"/>
  <c r="G33"/>
  <c r="G29" l="1"/>
  <c r="K29"/>
  <c r="H29"/>
  <c r="G23"/>
  <c r="G13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G12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G11"/>
  <c r="G10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G9"/>
  <c r="H9" s="1"/>
  <c r="I9" s="1"/>
  <c r="J9" s="1"/>
  <c r="K9" s="1"/>
  <c r="L9" s="1"/>
  <c r="M9" s="1"/>
  <c r="N9" s="1"/>
  <c r="O9" s="1"/>
  <c r="P9" s="1"/>
  <c r="Q9" s="1"/>
  <c r="R9" s="1"/>
  <c r="S9" s="1"/>
  <c r="T9" s="1"/>
  <c r="G14" l="1"/>
  <c r="H11"/>
  <c r="G34"/>
  <c r="I29"/>
  <c r="J29"/>
  <c r="I11" l="1"/>
  <c r="H14"/>
  <c r="H34" s="1"/>
  <c r="L29"/>
  <c r="J11" l="1"/>
  <c r="M29"/>
  <c r="K11" l="1"/>
  <c r="N29"/>
  <c r="L11" l="1"/>
  <c r="O29"/>
  <c r="M11" l="1"/>
  <c r="P29"/>
  <c r="N11" l="1"/>
  <c r="Q29"/>
  <c r="O11" l="1"/>
  <c r="R29"/>
  <c r="P11" l="1"/>
  <c r="S29"/>
  <c r="T29"/>
  <c r="Q11" l="1"/>
  <c r="R11" l="1"/>
  <c r="S11" l="1"/>
  <c r="T11" l="1"/>
  <c r="C23"/>
  <c r="D29"/>
  <c r="C14"/>
  <c r="D14"/>
  <c r="E14"/>
  <c r="D23"/>
  <c r="C29"/>
  <c r="C33"/>
  <c r="D33"/>
  <c r="E33"/>
  <c r="C35"/>
  <c r="D35"/>
  <c r="E35"/>
  <c r="G14" i="2"/>
  <c r="H14"/>
  <c r="I14"/>
  <c r="G21"/>
  <c r="H21"/>
  <c r="I21"/>
  <c r="G27"/>
  <c r="H27"/>
  <c r="I27"/>
  <c r="G31"/>
  <c r="H31"/>
  <c r="I31"/>
  <c r="G32"/>
  <c r="H32"/>
  <c r="I32"/>
  <c r="G33"/>
  <c r="H33"/>
  <c r="I33"/>
  <c r="C14"/>
  <c r="D14"/>
  <c r="E14"/>
  <c r="F14"/>
  <c r="C21"/>
  <c r="D21"/>
  <c r="E21"/>
  <c r="F21"/>
  <c r="C27"/>
  <c r="D27"/>
  <c r="E27"/>
  <c r="F27"/>
  <c r="C31"/>
  <c r="D31"/>
  <c r="E31"/>
  <c r="F31"/>
  <c r="C32"/>
  <c r="D32"/>
  <c r="E32"/>
  <c r="F32"/>
  <c r="C33"/>
  <c r="D33"/>
  <c r="E33"/>
  <c r="F33"/>
  <c r="D34" i="3" l="1"/>
  <c r="E34"/>
  <c r="C34"/>
  <c r="I14"/>
  <c r="I34" s="1"/>
  <c r="J8"/>
  <c r="J14" s="1"/>
  <c r="J34" s="1"/>
  <c r="K8" l="1"/>
  <c r="K14" s="1"/>
  <c r="K34" s="1"/>
  <c r="L8"/>
  <c r="M8" l="1"/>
  <c r="L14"/>
  <c r="L34" s="1"/>
  <c r="M14" l="1"/>
  <c r="M34" s="1"/>
  <c r="N8"/>
  <c r="N14" l="1"/>
  <c r="N34" s="1"/>
  <c r="O8"/>
  <c r="O14" l="1"/>
  <c r="O34" s="1"/>
  <c r="P8"/>
  <c r="Q8" l="1"/>
  <c r="P14"/>
  <c r="P34" s="1"/>
  <c r="Q14" l="1"/>
  <c r="Q34" s="1"/>
  <c r="R8"/>
  <c r="R14" l="1"/>
  <c r="R34" s="1"/>
  <c r="S8"/>
  <c r="S14" l="1"/>
  <c r="S34" s="1"/>
  <c r="T8"/>
  <c r="T14" s="1"/>
  <c r="T34" s="1"/>
</calcChain>
</file>

<file path=xl/sharedStrings.xml><?xml version="1.0" encoding="utf-8"?>
<sst xmlns="http://schemas.openxmlformats.org/spreadsheetml/2006/main" count="182" uniqueCount="122">
  <si>
    <t>Załącznik nr 1</t>
  </si>
  <si>
    <t>do wniosku o wydanie opinii</t>
  </si>
  <si>
    <t xml:space="preserve">ZESTAWIENIE PRZEPŁYWÓW PIENIĘŻNYCH  </t>
  </si>
  <si>
    <t>Wyszczególnienie</t>
  </si>
  <si>
    <t xml:space="preserve">Wykonanie </t>
  </si>
  <si>
    <t>Prognoza na okres spłaty kredytu/ pożyczki</t>
  </si>
  <si>
    <t>1.</t>
  </si>
  <si>
    <t>Dochody własne, w tym:</t>
  </si>
  <si>
    <t>- udziały w doch. budżetu państwa</t>
  </si>
  <si>
    <t>- dochody ze sprzedaży mienia</t>
  </si>
  <si>
    <t>2.</t>
  </si>
  <si>
    <t>Subwencje</t>
  </si>
  <si>
    <t>3.</t>
  </si>
  <si>
    <t>Dotacje celowe na zadania zlecone</t>
  </si>
  <si>
    <t>4.</t>
  </si>
  <si>
    <t>Dotacje celowe na zadania własne i powierzone</t>
  </si>
  <si>
    <t>I. Ogółem dochody (1+2+3+4)</t>
  </si>
  <si>
    <t>5.</t>
  </si>
  <si>
    <t>Kredyty i pożyczki</t>
  </si>
  <si>
    <t>6.</t>
  </si>
  <si>
    <t>Sprzedaż papierów wartościowych</t>
  </si>
  <si>
    <t>7.</t>
  </si>
  <si>
    <t>Prywatyzacja majątku</t>
  </si>
  <si>
    <t>8.</t>
  </si>
  <si>
    <t>Nadwyżka budżetu</t>
  </si>
  <si>
    <t>9.</t>
  </si>
  <si>
    <t>Wolne środki</t>
  </si>
  <si>
    <t>10.</t>
  </si>
  <si>
    <t>Spłata pożyczek udzielonych</t>
  </si>
  <si>
    <t>II. Ogółem przychody (5+6+7+8+9+10)</t>
  </si>
  <si>
    <t>11.</t>
  </si>
  <si>
    <t>Wydatki bieżące, w tym:</t>
  </si>
  <si>
    <t>- potencjalne spłaty poręczeń wraz z odsetkami</t>
  </si>
  <si>
    <t>- odsetki od kredytów i pożyczek</t>
  </si>
  <si>
    <t>- odsetki i dyskonto od wyemitowanych papierów wartościowych</t>
  </si>
  <si>
    <t>12.</t>
  </si>
  <si>
    <t>Wydatki majątkowe</t>
  </si>
  <si>
    <t>III. Ogółem wydatki (11+12)</t>
  </si>
  <si>
    <t>13.</t>
  </si>
  <si>
    <t>Raty spłat kredytów i pożyczek</t>
  </si>
  <si>
    <t>14.</t>
  </si>
  <si>
    <t>Wykup wyemitowanych papierów wartościowych</t>
  </si>
  <si>
    <t>15.</t>
  </si>
  <si>
    <t>Pozostałe rozchody (wymienić jakie)</t>
  </si>
  <si>
    <t>IV. Ogółem rozchody (13+14+15)</t>
  </si>
  <si>
    <t>Wynik finansowy (I + II - III - IV)</t>
  </si>
  <si>
    <t>V. Łączne raty spłat kredytów i pożyczek wraz z odsetkami, w tym:</t>
  </si>
  <si>
    <t>16.</t>
  </si>
  <si>
    <t>Spłata wnioskowanego kredytu lub pożyczki, z tego:</t>
  </si>
  <si>
    <t>X</t>
  </si>
  <si>
    <t>- spłata rat kapitałowych</t>
  </si>
  <si>
    <t>- spłata odsetek</t>
  </si>
  <si>
    <t>*</t>
  </si>
  <si>
    <t>Podpis Skarbnika</t>
  </si>
  <si>
    <t>Podpis Wójta, Burmistrza, Prezydenta, Przewodniczącego Zarządu</t>
  </si>
  <si>
    <t>Miejscowość i data sporządzenia</t>
  </si>
  <si>
    <t>2009 r.</t>
  </si>
  <si>
    <t>2010 r.</t>
  </si>
  <si>
    <t>2011 r.</t>
  </si>
  <si>
    <t>2012 r.</t>
  </si>
  <si>
    <t>2013 r.</t>
  </si>
  <si>
    <t>2014 r.</t>
  </si>
  <si>
    <t>2015 r.</t>
  </si>
  <si>
    <t>2016 r.</t>
  </si>
  <si>
    <t>VII. Wyłączenia na podstawie art. 169 ust. 3 ustawy o finansach publicznych (raty i odsetki)</t>
  </si>
  <si>
    <t>VIII. Wskaźnik w % liczony wg art. 169 ustawy o finansach publicznych</t>
  </si>
  <si>
    <t>IX. Wyłączenia na podstawie art. 170 ust. 3 ustawy o finansach publicznych</t>
  </si>
  <si>
    <t>X. Wskaźnik w % liczony wg art. 170 ustawy o finansach publicznych</t>
  </si>
  <si>
    <t>2017 r.</t>
  </si>
  <si>
    <t>2018 r.</t>
  </si>
  <si>
    <t>31.12.2007 r.</t>
  </si>
  <si>
    <t>2019 r.</t>
  </si>
  <si>
    <t>VI. Dług jednostki samorzadu terytorialnego*</t>
  </si>
  <si>
    <t>31.12.2008 r.</t>
  </si>
  <si>
    <t xml:space="preserve">w wierszu dług jst (zgodnie z art. 11 ustawy o finansach publicznych) w latach 2007-2008 należy wykazać faktyczny dług jst, natomiast w roku 2009 i w okresie spłaty kredytu lub pożyczki dług potencjalny </t>
  </si>
  <si>
    <t>2020 r.</t>
  </si>
  <si>
    <t>1.0 %</t>
  </si>
  <si>
    <t>9.0 %</t>
  </si>
  <si>
    <t xml:space="preserve">Kredyty i pożyczk                                            </t>
  </si>
  <si>
    <t>8.0 %</t>
  </si>
  <si>
    <t>IX. Wskaźnik w % liczony wg art. 169 ustawy o finansach publicznych</t>
  </si>
  <si>
    <t>XI. Wskaźnik w % liczony wg art. 170 ustawy o finansach publicznych</t>
  </si>
  <si>
    <t>VIII. Wskaźnik w % liczony wg art. 169 ust. 3 ustawy o finansach publicznych (raty i odsetki)</t>
  </si>
  <si>
    <t>X. Wskaźnik w % liczony wg art. 170 ust. 3 ustawy o finansach publicznych</t>
  </si>
  <si>
    <t>w tym: kredyt na realizację zadanie pn. "Regionalne Centrum Sportowo-Rekreacyjne-przebudowa boiska z zapleczem" przy udziale środków pochodzących UE</t>
  </si>
  <si>
    <t>1.500.000</t>
  </si>
  <si>
    <t xml:space="preserve">w tym: kredyt na pokrycie planowanego deficytu budżetowego </t>
  </si>
  <si>
    <t>30.4 %</t>
  </si>
  <si>
    <t>9.2 %</t>
  </si>
  <si>
    <t>3.9 %</t>
  </si>
  <si>
    <t>2.8 %</t>
  </si>
  <si>
    <t>10.4 %</t>
  </si>
  <si>
    <t>Przewidywane wykonanie</t>
  </si>
  <si>
    <t>7.0 %</t>
  </si>
  <si>
    <t>30.1 %</t>
  </si>
  <si>
    <t>7.6 %</t>
  </si>
  <si>
    <t>5.1 %</t>
  </si>
  <si>
    <t>5.4 %</t>
  </si>
  <si>
    <t>3.2 %</t>
  </si>
  <si>
    <t>3.0 %</t>
  </si>
  <si>
    <t>2.6 %</t>
  </si>
  <si>
    <t>2.5 %</t>
  </si>
  <si>
    <t>2.3 %</t>
  </si>
  <si>
    <t>2.2 %</t>
  </si>
  <si>
    <t>2.0 %</t>
  </si>
  <si>
    <t>1.9 %</t>
  </si>
  <si>
    <t>1.8 %</t>
  </si>
  <si>
    <t>23.6 %</t>
  </si>
  <si>
    <t>20.7 %</t>
  </si>
  <si>
    <t>16.8 %</t>
  </si>
  <si>
    <t>14.6 %</t>
  </si>
  <si>
    <t>12.5 %</t>
  </si>
  <si>
    <t>10.6 %</t>
  </si>
  <si>
    <t>8.7 %</t>
  </si>
  <si>
    <t>5.3 %</t>
  </si>
  <si>
    <t>3.7 %</t>
  </si>
  <si>
    <t>2.4 %</t>
  </si>
  <si>
    <t>1.2%</t>
  </si>
  <si>
    <t>7.1 %</t>
  </si>
  <si>
    <t>6.6 %</t>
  </si>
  <si>
    <t>PROGNOZA ŁĄCZNEJ KWOTY DŁUGU NA KONIEC ROKU I LATA NASTĘPNE</t>
  </si>
  <si>
    <t xml:space="preserve"> 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</si>
</sst>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wrapText="1"/>
    </xf>
    <xf numFmtId="0" fontId="3" fillId="0" borderId="3" xfId="0" applyFont="1" applyBorder="1"/>
    <xf numFmtId="0" fontId="3" fillId="0" borderId="4" xfId="0" quotePrefix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wrapText="1"/>
    </xf>
    <xf numFmtId="0" fontId="3" fillId="0" borderId="5" xfId="0" applyFont="1" applyBorder="1"/>
    <xf numFmtId="0" fontId="3" fillId="0" borderId="5" xfId="0" quotePrefix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wrapText="1"/>
    </xf>
    <xf numFmtId="0" fontId="3" fillId="0" borderId="2" xfId="0" applyFont="1" applyBorder="1"/>
    <xf numFmtId="3" fontId="2" fillId="0" borderId="2" xfId="0" applyNumberFormat="1" applyFont="1" applyBorder="1" applyAlignment="1">
      <alignment horizontal="right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7" xfId="0" quotePrefix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wrapText="1"/>
    </xf>
    <xf numFmtId="0" fontId="3" fillId="0" borderId="5" xfId="0" applyFont="1" applyFill="1" applyBorder="1" applyAlignment="1"/>
    <xf numFmtId="0" fontId="3" fillId="0" borderId="6" xfId="0" quotePrefix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3" fontId="2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1" fillId="0" borderId="0" xfId="0" applyNumberFormat="1" applyFont="1" applyBorder="1"/>
    <xf numFmtId="0" fontId="3" fillId="0" borderId="5" xfId="0" applyFont="1" applyBorder="1" applyAlignment="1">
      <alignment vertical="center" wrapText="1"/>
    </xf>
    <xf numFmtId="0" fontId="3" fillId="0" borderId="9" xfId="0" quotePrefix="1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Fill="1" applyBorder="1" applyAlignment="1">
      <alignment wrapText="1"/>
    </xf>
    <xf numFmtId="0" fontId="4" fillId="0" borderId="0" xfId="0" applyFont="1"/>
    <xf numFmtId="3" fontId="2" fillId="0" borderId="2" xfId="0" applyNumberFormat="1" applyFont="1" applyBorder="1" applyAlignment="1" applyProtection="1">
      <alignment horizontal="right" wrapText="1"/>
      <protection hidden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 applyProtection="1">
      <alignment horizontal="right" wrapText="1"/>
      <protection hidden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wrapText="1"/>
    </xf>
    <xf numFmtId="3" fontId="5" fillId="0" borderId="4" xfId="0" quotePrefix="1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3" fontId="5" fillId="0" borderId="6" xfId="0" quotePrefix="1" applyNumberFormat="1" applyFont="1" applyBorder="1" applyAlignment="1">
      <alignment horizontal="right" wrapText="1" indent="1"/>
    </xf>
    <xf numFmtId="3" fontId="5" fillId="0" borderId="6" xfId="0" applyNumberFormat="1" applyFont="1" applyBorder="1" applyAlignment="1">
      <alignment horizontal="right" wrapText="1"/>
    </xf>
    <xf numFmtId="3" fontId="5" fillId="0" borderId="6" xfId="0" quotePrefix="1" applyNumberFormat="1" applyFont="1" applyBorder="1" applyAlignment="1">
      <alignment wrapText="1"/>
    </xf>
    <xf numFmtId="3" fontId="6" fillId="0" borderId="2" xfId="0" applyNumberFormat="1" applyFont="1" applyBorder="1" applyAlignment="1" applyProtection="1">
      <alignment horizontal="right" wrapText="1"/>
      <protection hidden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3" fontId="6" fillId="0" borderId="15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wrapText="1"/>
    </xf>
    <xf numFmtId="3" fontId="6" fillId="0" borderId="2" xfId="0" applyNumberFormat="1" applyFont="1" applyBorder="1" applyAlignment="1"/>
    <xf numFmtId="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wrapText="1"/>
    </xf>
    <xf numFmtId="0" fontId="6" fillId="0" borderId="2" xfId="0" applyNumberFormat="1" applyFont="1" applyBorder="1" applyAlignment="1"/>
    <xf numFmtId="4" fontId="6" fillId="0" borderId="2" xfId="0" applyNumberFormat="1" applyFont="1" applyFill="1" applyBorder="1" applyAlignment="1">
      <alignment horizontal="right" wrapText="1"/>
    </xf>
    <xf numFmtId="0" fontId="6" fillId="0" borderId="2" xfId="0" applyNumberFormat="1" applyFont="1" applyBorder="1" applyAlignment="1">
      <alignment horizontal="right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quotePrefix="1" applyFont="1" applyBorder="1" applyAlignment="1">
      <alignment vertical="center" wrapText="1"/>
    </xf>
    <xf numFmtId="0" fontId="1" fillId="0" borderId="5" xfId="0" applyFont="1" applyBorder="1"/>
    <xf numFmtId="0" fontId="1" fillId="0" borderId="5" xfId="0" quotePrefix="1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7" xfId="0" quotePrefix="1" applyFont="1" applyBorder="1" applyAlignment="1">
      <alignment vertical="center" wrapText="1"/>
    </xf>
    <xf numFmtId="0" fontId="1" fillId="0" borderId="5" xfId="0" applyFont="1" applyFill="1" applyBorder="1" applyAlignment="1"/>
    <xf numFmtId="0" fontId="1" fillId="0" borderId="6" xfId="0" quotePrefix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quotePrefix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5" fillId="0" borderId="0" xfId="0" applyNumberFormat="1" applyFont="1"/>
    <xf numFmtId="3" fontId="5" fillId="0" borderId="2" xfId="0" applyNumberFormat="1" applyFont="1" applyBorder="1" applyAlignment="1" applyProtection="1">
      <alignment horizontal="right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2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8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2" xfId="0" applyBorder="1" applyAlignment="1"/>
    <xf numFmtId="0" fontId="0" fillId="0" borderId="8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B48"/>
  <sheetViews>
    <sheetView tabSelected="1" view="pageBreakPreview" topLeftCell="G1" zoomScale="60" workbookViewId="0">
      <selection activeCell="N54" sqref="N54"/>
    </sheetView>
  </sheetViews>
  <sheetFormatPr defaultRowHeight="12.75"/>
  <cols>
    <col min="1" max="1" width="3.28515625" style="1" customWidth="1"/>
    <col min="2" max="2" width="31.28515625" style="1" customWidth="1"/>
    <col min="3" max="4" width="13.7109375" style="1" customWidth="1"/>
    <col min="5" max="5" width="14.140625" style="1" customWidth="1"/>
    <col min="6" max="6" width="14.5703125" style="1" customWidth="1"/>
    <col min="7" max="7" width="14.42578125" style="1" customWidth="1"/>
    <col min="8" max="8" width="14.28515625" style="1" customWidth="1"/>
    <col min="9" max="9" width="14" style="1" customWidth="1"/>
    <col min="10" max="10" width="14.85546875" style="1" customWidth="1"/>
    <col min="11" max="11" width="15.28515625" style="1" customWidth="1"/>
    <col min="12" max="12" width="14.7109375" style="1" customWidth="1"/>
    <col min="13" max="13" width="15.28515625" style="1" customWidth="1"/>
    <col min="14" max="19" width="16" style="1" customWidth="1"/>
    <col min="20" max="20" width="15.85546875" style="1" customWidth="1"/>
    <col min="21" max="21" width="15.85546875" style="26" customWidth="1"/>
    <col min="22" max="16384" width="9.140625" style="1"/>
  </cols>
  <sheetData>
    <row r="1" spans="1:22">
      <c r="T1" s="2"/>
      <c r="U1" s="49"/>
    </row>
    <row r="2" spans="1:22">
      <c r="T2" s="2"/>
      <c r="U2" s="49"/>
    </row>
    <row r="3" spans="1:22" ht="3.75" customHeight="1">
      <c r="B3" s="3"/>
      <c r="C3" s="3"/>
    </row>
    <row r="4" spans="1:22" ht="15.75">
      <c r="B4" s="106" t="s">
        <v>120</v>
      </c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50"/>
    </row>
    <row r="5" spans="1:22">
      <c r="T5" s="4"/>
      <c r="U5" s="51"/>
    </row>
    <row r="6" spans="1:22" ht="31.5" customHeight="1">
      <c r="A6" s="117" t="s">
        <v>3</v>
      </c>
      <c r="B6" s="118"/>
      <c r="C6" s="111" t="s">
        <v>4</v>
      </c>
      <c r="D6" s="112"/>
      <c r="E6" s="105" t="s">
        <v>92</v>
      </c>
      <c r="F6" s="108" t="s">
        <v>5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U6" s="42"/>
    </row>
    <row r="7" spans="1:22" ht="24" customHeight="1">
      <c r="A7" s="118"/>
      <c r="B7" s="118"/>
      <c r="C7" s="78" t="s">
        <v>70</v>
      </c>
      <c r="D7" s="78" t="s">
        <v>73</v>
      </c>
      <c r="E7" s="78" t="s">
        <v>56</v>
      </c>
      <c r="F7" s="78" t="s">
        <v>57</v>
      </c>
      <c r="G7" s="78" t="s">
        <v>58</v>
      </c>
      <c r="H7" s="78" t="s">
        <v>59</v>
      </c>
      <c r="I7" s="78" t="s">
        <v>60</v>
      </c>
      <c r="J7" s="79" t="s">
        <v>61</v>
      </c>
      <c r="K7" s="79" t="s">
        <v>62</v>
      </c>
      <c r="L7" s="79" t="s">
        <v>63</v>
      </c>
      <c r="M7" s="79" t="s">
        <v>68</v>
      </c>
      <c r="N7" s="79">
        <v>2018</v>
      </c>
      <c r="O7" s="79">
        <v>2019</v>
      </c>
      <c r="P7" s="79">
        <v>2020</v>
      </c>
      <c r="Q7" s="80">
        <v>2021</v>
      </c>
      <c r="R7" s="81">
        <v>2022</v>
      </c>
      <c r="S7" s="80">
        <v>2023</v>
      </c>
      <c r="T7" s="80">
        <v>2024</v>
      </c>
      <c r="U7" s="43"/>
    </row>
    <row r="8" spans="1:22" ht="19.5" customHeight="1">
      <c r="A8" s="82" t="s">
        <v>6</v>
      </c>
      <c r="B8" s="83" t="s">
        <v>7</v>
      </c>
      <c r="C8" s="53">
        <v>50255217</v>
      </c>
      <c r="D8" s="53">
        <v>51553835</v>
      </c>
      <c r="E8" s="53">
        <v>51120024</v>
      </c>
      <c r="F8" s="53">
        <v>63399391</v>
      </c>
      <c r="G8" s="53">
        <v>58685504</v>
      </c>
      <c r="H8" s="53">
        <v>61127978</v>
      </c>
      <c r="I8" s="53">
        <v>58312922</v>
      </c>
      <c r="J8" s="53">
        <f>I8+(I8*2.9%)</f>
        <v>60003996.737999998</v>
      </c>
      <c r="K8" s="53">
        <f>J8+(J8*2.9%)</f>
        <v>61744112.643401995</v>
      </c>
      <c r="L8" s="53">
        <f>K8+(K8*2.9%)</f>
        <v>63534691.910060652</v>
      </c>
      <c r="M8" s="53">
        <f t="shared" ref="M8:T8" si="0">L8+(L8*2.9%)</f>
        <v>65377197.975452408</v>
      </c>
      <c r="N8" s="53">
        <f t="shared" si="0"/>
        <v>67273136.716740534</v>
      </c>
      <c r="O8" s="53">
        <f t="shared" si="0"/>
        <v>69224057.681526005</v>
      </c>
      <c r="P8" s="53">
        <f t="shared" si="0"/>
        <v>71231555.354290262</v>
      </c>
      <c r="Q8" s="53">
        <f t="shared" si="0"/>
        <v>73297270.459564686</v>
      </c>
      <c r="R8" s="53">
        <f t="shared" si="0"/>
        <v>75422891.302892059</v>
      </c>
      <c r="S8" s="53">
        <f t="shared" si="0"/>
        <v>77610155.150675923</v>
      </c>
      <c r="T8" s="53">
        <f t="shared" si="0"/>
        <v>79860849.650045529</v>
      </c>
      <c r="U8" s="44"/>
      <c r="V8" s="4"/>
    </row>
    <row r="9" spans="1:22" ht="19.5" customHeight="1">
      <c r="A9" s="84"/>
      <c r="B9" s="85" t="s">
        <v>8</v>
      </c>
      <c r="C9" s="54">
        <v>18100543</v>
      </c>
      <c r="D9" s="55">
        <v>20624155</v>
      </c>
      <c r="E9" s="54">
        <v>19632616</v>
      </c>
      <c r="F9" s="53">
        <v>19664495</v>
      </c>
      <c r="G9" s="53">
        <f>F9+(F9*2.9%)</f>
        <v>20234765.355</v>
      </c>
      <c r="H9" s="53">
        <f t="shared" ref="H9:J9" si="1">G9+(G9*2.9%)</f>
        <v>20821573.550294999</v>
      </c>
      <c r="I9" s="53">
        <f t="shared" si="1"/>
        <v>21425399.183253553</v>
      </c>
      <c r="J9" s="53">
        <f t="shared" si="1"/>
        <v>22046735.759567905</v>
      </c>
      <c r="K9" s="53">
        <f>J9+(J9*2.9%)</f>
        <v>22686091.096595373</v>
      </c>
      <c r="L9" s="53">
        <f>K9+(K9*2.9%)</f>
        <v>23343987.738396637</v>
      </c>
      <c r="M9" s="53">
        <f t="shared" ref="M9:O9" si="2">L9+(L9*2.9%)</f>
        <v>24020963.382810138</v>
      </c>
      <c r="N9" s="53">
        <f t="shared" si="2"/>
        <v>24717571.320911631</v>
      </c>
      <c r="O9" s="53">
        <f t="shared" si="2"/>
        <v>25434380.88921807</v>
      </c>
      <c r="P9" s="53">
        <f>O9+(O9*2.9%)</f>
        <v>26171977.935005393</v>
      </c>
      <c r="Q9" s="53">
        <f t="shared" ref="Q9:S9" si="3">P9+(P9*2.9%)</f>
        <v>26930965.295120548</v>
      </c>
      <c r="R9" s="53">
        <f t="shared" si="3"/>
        <v>27711963.288679045</v>
      </c>
      <c r="S9" s="53">
        <f t="shared" si="3"/>
        <v>28515610.224050738</v>
      </c>
      <c r="T9" s="53">
        <f>S9+(S9*2.9%)</f>
        <v>29342562.920548208</v>
      </c>
      <c r="U9" s="44"/>
      <c r="V9" s="4"/>
    </row>
    <row r="10" spans="1:22" ht="19.5" customHeight="1">
      <c r="A10" s="86"/>
      <c r="B10" s="87" t="s">
        <v>9</v>
      </c>
      <c r="C10" s="56">
        <v>8269366</v>
      </c>
      <c r="D10" s="57">
        <v>3904871</v>
      </c>
      <c r="E10" s="58">
        <v>3954681</v>
      </c>
      <c r="F10" s="53">
        <v>5972813</v>
      </c>
      <c r="G10" s="53">
        <f>F10+(F10*2.9%)</f>
        <v>6146024.5769999996</v>
      </c>
      <c r="H10" s="53">
        <f t="shared" ref="H10:T10" si="4">G10+(G10*2.9%)</f>
        <v>6324259.2897329992</v>
      </c>
      <c r="I10" s="53">
        <f t="shared" si="4"/>
        <v>6507662.8091352563</v>
      </c>
      <c r="J10" s="53">
        <f t="shared" si="4"/>
        <v>6696385.030600179</v>
      </c>
      <c r="K10" s="53">
        <f>J10+(J10*2.9%)</f>
        <v>6890580.1964875842</v>
      </c>
      <c r="L10" s="53">
        <f t="shared" si="4"/>
        <v>7090407.0221857242</v>
      </c>
      <c r="M10" s="53">
        <f t="shared" si="4"/>
        <v>7296028.8258291101</v>
      </c>
      <c r="N10" s="53">
        <f t="shared" si="4"/>
        <v>7507613.6617781539</v>
      </c>
      <c r="O10" s="53">
        <f>N10+(N10*2.9%)</f>
        <v>7725334.4579697205</v>
      </c>
      <c r="P10" s="53">
        <f t="shared" si="4"/>
        <v>7949369.1572508421</v>
      </c>
      <c r="Q10" s="53">
        <f>P10+(P10*2.9%)</f>
        <v>8179900.8628111165</v>
      </c>
      <c r="R10" s="53">
        <f t="shared" si="4"/>
        <v>8417117.9878326394</v>
      </c>
      <c r="S10" s="53">
        <f t="shared" si="4"/>
        <v>8661214.4094797857</v>
      </c>
      <c r="T10" s="53">
        <f t="shared" si="4"/>
        <v>8912389.6273547001</v>
      </c>
      <c r="U10" s="44"/>
      <c r="V10" s="4"/>
    </row>
    <row r="11" spans="1:22" ht="19.5" customHeight="1">
      <c r="A11" s="88" t="s">
        <v>10</v>
      </c>
      <c r="B11" s="83" t="s">
        <v>11</v>
      </c>
      <c r="C11" s="53">
        <v>18422854</v>
      </c>
      <c r="D11" s="53">
        <v>18420225</v>
      </c>
      <c r="E11" s="53">
        <v>19905596</v>
      </c>
      <c r="F11" s="53">
        <v>19435565</v>
      </c>
      <c r="G11" s="53">
        <f>F11+(F11*2.9%)</f>
        <v>19999196.385000002</v>
      </c>
      <c r="H11" s="53">
        <f t="shared" ref="H11:S11" si="5">G11+(G11*2.9%)</f>
        <v>20579173.080165002</v>
      </c>
      <c r="I11" s="53">
        <f t="shared" si="5"/>
        <v>21175969.099489786</v>
      </c>
      <c r="J11" s="53">
        <f t="shared" si="5"/>
        <v>21790072.203374989</v>
      </c>
      <c r="K11" s="53">
        <f t="shared" si="5"/>
        <v>22421984.297272865</v>
      </c>
      <c r="L11" s="53">
        <f t="shared" si="5"/>
        <v>23072221.841893777</v>
      </c>
      <c r="M11" s="53">
        <f>L11+(L11*2.9%)</f>
        <v>23741316.275308698</v>
      </c>
      <c r="N11" s="53">
        <f t="shared" si="5"/>
        <v>24429814.447292652</v>
      </c>
      <c r="O11" s="53">
        <f t="shared" si="5"/>
        <v>25138279.066264138</v>
      </c>
      <c r="P11" s="53">
        <f t="shared" si="5"/>
        <v>25867289.159185797</v>
      </c>
      <c r="Q11" s="53">
        <f>P11+(P11*2.9%)</f>
        <v>26617440.544802185</v>
      </c>
      <c r="R11" s="53">
        <f t="shared" si="5"/>
        <v>27389346.320601448</v>
      </c>
      <c r="S11" s="53">
        <f t="shared" si="5"/>
        <v>28183637.363898892</v>
      </c>
      <c r="T11" s="53">
        <f>S11+(S11*2.9%)</f>
        <v>29000962.847451959</v>
      </c>
      <c r="U11" s="44"/>
      <c r="V11" s="4"/>
    </row>
    <row r="12" spans="1:22" ht="19.5" customHeight="1">
      <c r="A12" s="88" t="s">
        <v>12</v>
      </c>
      <c r="B12" s="83" t="s">
        <v>13</v>
      </c>
      <c r="C12" s="53">
        <v>8490440</v>
      </c>
      <c r="D12" s="53">
        <v>7926383</v>
      </c>
      <c r="E12" s="53">
        <v>8073108</v>
      </c>
      <c r="F12" s="53">
        <v>9569905</v>
      </c>
      <c r="G12" s="53">
        <f>F12+(F12*2.9%)</f>
        <v>9847432.2449999992</v>
      </c>
      <c r="H12" s="53">
        <f t="shared" ref="H12:T13" si="6">G12+(G12*2.9%)</f>
        <v>10133007.780104998</v>
      </c>
      <c r="I12" s="53">
        <f t="shared" si="6"/>
        <v>10426865.005728044</v>
      </c>
      <c r="J12" s="53">
        <f t="shared" si="6"/>
        <v>10729244.090894157</v>
      </c>
      <c r="K12" s="53">
        <f t="shared" si="6"/>
        <v>11040392.169530088</v>
      </c>
      <c r="L12" s="53">
        <f>K12+(K12*2.9%)</f>
        <v>11360563.542446461</v>
      </c>
      <c r="M12" s="53">
        <f t="shared" si="6"/>
        <v>11690019.885177407</v>
      </c>
      <c r="N12" s="53">
        <f t="shared" si="6"/>
        <v>12029030.461847553</v>
      </c>
      <c r="O12" s="53">
        <f t="shared" si="6"/>
        <v>12377872.345241131</v>
      </c>
      <c r="P12" s="53">
        <f>O12+(O12*2.9%)</f>
        <v>12736830.643253123</v>
      </c>
      <c r="Q12" s="53">
        <f t="shared" si="6"/>
        <v>13106198.731907465</v>
      </c>
      <c r="R12" s="53">
        <f t="shared" si="6"/>
        <v>13486278.495132782</v>
      </c>
      <c r="S12" s="53">
        <f t="shared" si="6"/>
        <v>13877380.571491633</v>
      </c>
      <c r="T12" s="53">
        <f t="shared" si="6"/>
        <v>14279824.60806489</v>
      </c>
      <c r="U12" s="44"/>
      <c r="V12" s="4"/>
    </row>
    <row r="13" spans="1:22" ht="27" customHeight="1">
      <c r="A13" s="88" t="s">
        <v>14</v>
      </c>
      <c r="B13" s="83" t="s">
        <v>15</v>
      </c>
      <c r="C13" s="53">
        <v>1902925</v>
      </c>
      <c r="D13" s="53">
        <v>1866819</v>
      </c>
      <c r="E13" s="53">
        <v>2025168</v>
      </c>
      <c r="F13" s="53">
        <v>1622000</v>
      </c>
      <c r="G13" s="53">
        <f>F13+(F13*2.9%)</f>
        <v>1669038</v>
      </c>
      <c r="H13" s="53">
        <f t="shared" si="6"/>
        <v>1717440.102</v>
      </c>
      <c r="I13" s="53">
        <f t="shared" si="6"/>
        <v>1767245.8649579999</v>
      </c>
      <c r="J13" s="53">
        <f t="shared" si="6"/>
        <v>1818495.9950417818</v>
      </c>
      <c r="K13" s="53">
        <f t="shared" si="6"/>
        <v>1871232.3788979934</v>
      </c>
      <c r="L13" s="53">
        <f>K13+(K13*2.9%)</f>
        <v>1925498.1178860352</v>
      </c>
      <c r="M13" s="53">
        <f t="shared" si="6"/>
        <v>1981337.5633047302</v>
      </c>
      <c r="N13" s="53">
        <f t="shared" si="6"/>
        <v>2038796.3526405673</v>
      </c>
      <c r="O13" s="53">
        <f t="shared" si="6"/>
        <v>2097921.4468671437</v>
      </c>
      <c r="P13" s="53">
        <f>O13+(O13*2.9%)</f>
        <v>2158761.1688262909</v>
      </c>
      <c r="Q13" s="53">
        <f t="shared" si="6"/>
        <v>2221365.2427222533</v>
      </c>
      <c r="R13" s="53">
        <f t="shared" si="6"/>
        <v>2285784.8347611986</v>
      </c>
      <c r="S13" s="53">
        <f t="shared" si="6"/>
        <v>2352072.5949692735</v>
      </c>
      <c r="T13" s="53">
        <f t="shared" si="6"/>
        <v>2420282.7002233826</v>
      </c>
      <c r="U13" s="44"/>
      <c r="V13" s="4"/>
    </row>
    <row r="14" spans="1:22" s="4" customFormat="1" ht="19.5" customHeight="1">
      <c r="A14" s="113" t="s">
        <v>16</v>
      </c>
      <c r="B14" s="114"/>
      <c r="C14" s="59">
        <f t="shared" ref="C14:E14" si="7">SUM(C8+C11+C12+C13)</f>
        <v>79071436</v>
      </c>
      <c r="D14" s="59">
        <f t="shared" si="7"/>
        <v>79767262</v>
      </c>
      <c r="E14" s="59">
        <f t="shared" si="7"/>
        <v>81123896</v>
      </c>
      <c r="F14" s="59">
        <v>94026861</v>
      </c>
      <c r="G14" s="59">
        <f>SUM(G8+G11+G12+G13)</f>
        <v>90201170.63000001</v>
      </c>
      <c r="H14" s="59">
        <f>SUM(H8+H11+H12+H13)</f>
        <v>93557598.962269992</v>
      </c>
      <c r="I14" s="59">
        <f t="shared" ref="I14:J14" si="8">SUM(I8+I11+I12+I13)</f>
        <v>91683001.970175818</v>
      </c>
      <c r="J14" s="59">
        <f t="shared" si="8"/>
        <v>94341809.027310938</v>
      </c>
      <c r="K14" s="59">
        <f>SUM(K8+K11+K12+K13)</f>
        <v>97077721.489102945</v>
      </c>
      <c r="L14" s="59">
        <f t="shared" ref="L14" si="9">SUM(L8+L11+L12+L13)</f>
        <v>99892975.412286937</v>
      </c>
      <c r="M14" s="59">
        <f>SUM(M8+M11+M12+M13)</f>
        <v>102789871.69924325</v>
      </c>
      <c r="N14" s="59">
        <f>SUM(N8+N11+N12+N13)</f>
        <v>105770777.97852132</v>
      </c>
      <c r="O14" s="59">
        <f t="shared" ref="O14" si="10">SUM(O8+O11+O12+O13)</f>
        <v>108838130.53989841</v>
      </c>
      <c r="P14" s="59">
        <f>SUM(P8+P11+P12+P13)</f>
        <v>111994436.32555547</v>
      </c>
      <c r="Q14" s="59">
        <f t="shared" ref="Q14" si="11">SUM(Q8+Q11+Q12+Q13)</f>
        <v>115242274.97899659</v>
      </c>
      <c r="R14" s="59">
        <f t="shared" ref="R14" si="12">SUM(R8+R11+R12+R13)</f>
        <v>118584300.9533875</v>
      </c>
      <c r="S14" s="59">
        <f>SUM(S8+S11+S12+S13)</f>
        <v>122023245.68103571</v>
      </c>
      <c r="T14" s="59">
        <f t="shared" ref="T14" si="13">SUM(T8+T11+T12+T13)</f>
        <v>125561919.80578576</v>
      </c>
      <c r="U14" s="45"/>
    </row>
    <row r="15" spans="1:22" ht="24.75" customHeight="1">
      <c r="A15" s="89" t="s">
        <v>17</v>
      </c>
      <c r="B15" s="83" t="s">
        <v>78</v>
      </c>
      <c r="C15" s="60">
        <v>1039351</v>
      </c>
      <c r="D15" s="53">
        <v>1160149</v>
      </c>
      <c r="E15" s="53" t="s">
        <v>85</v>
      </c>
      <c r="F15" s="53">
        <v>33000000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44"/>
      <c r="V15" s="4"/>
    </row>
    <row r="16" spans="1:22" ht="66" customHeight="1">
      <c r="A16" s="89"/>
      <c r="B16" s="101" t="s">
        <v>84</v>
      </c>
      <c r="C16" s="60">
        <v>0</v>
      </c>
      <c r="D16" s="53">
        <v>0</v>
      </c>
      <c r="E16" s="53">
        <v>0</v>
      </c>
      <c r="F16" s="53">
        <v>25000000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44"/>
      <c r="V16" s="4"/>
    </row>
    <row r="17" spans="1:23" ht="31.5" customHeight="1">
      <c r="A17" s="89"/>
      <c r="B17" s="102" t="s">
        <v>86</v>
      </c>
      <c r="C17" s="61">
        <v>0</v>
      </c>
      <c r="D17" s="53">
        <v>0</v>
      </c>
      <c r="E17" s="53">
        <v>1500000</v>
      </c>
      <c r="F17" s="53">
        <v>8000000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44"/>
    </row>
    <row r="18" spans="1:23" ht="19.5" customHeight="1">
      <c r="A18" s="89" t="s">
        <v>19</v>
      </c>
      <c r="B18" s="83" t="s">
        <v>20</v>
      </c>
      <c r="C18" s="53">
        <v>4500000</v>
      </c>
      <c r="D18" s="53">
        <v>0</v>
      </c>
      <c r="E18" s="53">
        <v>0</v>
      </c>
      <c r="F18" s="53">
        <v>1500000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44"/>
    </row>
    <row r="19" spans="1:23" ht="19.5" customHeight="1">
      <c r="A19" s="89" t="s">
        <v>21</v>
      </c>
      <c r="B19" s="83" t="s">
        <v>22</v>
      </c>
      <c r="C19" s="53">
        <v>0</v>
      </c>
      <c r="D19" s="53">
        <v>0</v>
      </c>
      <c r="E19" s="53">
        <v>0</v>
      </c>
      <c r="F19" s="53">
        <v>1500000</v>
      </c>
      <c r="G19" s="53">
        <v>11500000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44"/>
    </row>
    <row r="20" spans="1:23" ht="19.5" customHeight="1">
      <c r="A20" s="89" t="s">
        <v>23</v>
      </c>
      <c r="B20" s="83" t="s">
        <v>24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44"/>
    </row>
    <row r="21" spans="1:23" ht="19.5" customHeight="1">
      <c r="A21" s="89" t="s">
        <v>25</v>
      </c>
      <c r="B21" s="83" t="s">
        <v>26</v>
      </c>
      <c r="C21" s="53">
        <v>1886968</v>
      </c>
      <c r="D21" s="53">
        <v>4062238</v>
      </c>
      <c r="E21" s="53">
        <v>4023000</v>
      </c>
      <c r="F21" s="53">
        <v>0</v>
      </c>
      <c r="G21" s="53">
        <v>0</v>
      </c>
      <c r="H21" s="53">
        <v>0</v>
      </c>
      <c r="I21" s="53">
        <v>418811</v>
      </c>
      <c r="J21" s="53">
        <v>1201599</v>
      </c>
      <c r="K21" s="53">
        <v>2065881</v>
      </c>
      <c r="L21" s="53">
        <v>2557255</v>
      </c>
      <c r="M21" s="53">
        <v>2222926</v>
      </c>
      <c r="N21" s="53">
        <v>2111758</v>
      </c>
      <c r="O21" s="53">
        <v>2274326</v>
      </c>
      <c r="P21" s="53">
        <v>3760973</v>
      </c>
      <c r="Q21" s="53">
        <v>3629866</v>
      </c>
      <c r="R21" s="53">
        <v>2937058</v>
      </c>
      <c r="S21" s="53">
        <v>2740544</v>
      </c>
      <c r="T21" s="53">
        <v>4100329</v>
      </c>
      <c r="U21" s="44"/>
    </row>
    <row r="22" spans="1:23" ht="19.5" customHeight="1">
      <c r="A22" s="89" t="s">
        <v>27</v>
      </c>
      <c r="B22" s="83" t="s">
        <v>28</v>
      </c>
      <c r="C22" s="53">
        <v>15084</v>
      </c>
      <c r="D22" s="53">
        <v>25704</v>
      </c>
      <c r="E22" s="53">
        <v>20000</v>
      </c>
      <c r="F22" s="53">
        <v>20000</v>
      </c>
      <c r="G22" s="53">
        <v>18000</v>
      </c>
      <c r="H22" s="53">
        <v>16000</v>
      </c>
      <c r="I22" s="53">
        <v>14000</v>
      </c>
      <c r="J22" s="53">
        <v>12000</v>
      </c>
      <c r="K22" s="53">
        <v>10000</v>
      </c>
      <c r="L22" s="53">
        <v>8000</v>
      </c>
      <c r="M22" s="53">
        <v>6000</v>
      </c>
      <c r="N22" s="53">
        <v>4000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44"/>
    </row>
    <row r="23" spans="1:23" ht="19.5" customHeight="1">
      <c r="A23" s="113" t="s">
        <v>29</v>
      </c>
      <c r="B23" s="114"/>
      <c r="C23" s="59">
        <f>SUM(C15+C18+C19+C20+C21+C22)</f>
        <v>7441403</v>
      </c>
      <c r="D23" s="59">
        <f t="shared" ref="D23" si="14">SUM(D15:D22)</f>
        <v>5248091</v>
      </c>
      <c r="E23" s="59">
        <v>5543000</v>
      </c>
      <c r="F23" s="59">
        <v>36020000</v>
      </c>
      <c r="G23" s="59">
        <f>SUM(G15+G18+G19+G20+G21+G22)</f>
        <v>11518000</v>
      </c>
      <c r="H23" s="59">
        <f t="shared" ref="H23:L23" si="15">SUM(H15+H18+H19+H20+H21+H22)</f>
        <v>16000</v>
      </c>
      <c r="I23" s="59">
        <f t="shared" si="15"/>
        <v>432811</v>
      </c>
      <c r="J23" s="59">
        <f t="shared" si="15"/>
        <v>1213599</v>
      </c>
      <c r="K23" s="59">
        <f t="shared" si="15"/>
        <v>2075881</v>
      </c>
      <c r="L23" s="59">
        <f t="shared" si="15"/>
        <v>2565255</v>
      </c>
      <c r="M23" s="59">
        <f>SUM(M15+M18+M19+M20+M21+M22)</f>
        <v>2228926</v>
      </c>
      <c r="N23" s="59">
        <f t="shared" ref="N23:T23" si="16">SUM(N15+N18+N19+N20+N21+N22)</f>
        <v>2115758</v>
      </c>
      <c r="O23" s="59">
        <f t="shared" si="16"/>
        <v>2274326</v>
      </c>
      <c r="P23" s="59">
        <f t="shared" si="16"/>
        <v>3760973</v>
      </c>
      <c r="Q23" s="59">
        <f t="shared" si="16"/>
        <v>3629866</v>
      </c>
      <c r="R23" s="59">
        <f t="shared" si="16"/>
        <v>2937058</v>
      </c>
      <c r="S23" s="59">
        <f t="shared" si="16"/>
        <v>2740544</v>
      </c>
      <c r="T23" s="59">
        <f t="shared" si="16"/>
        <v>4100329</v>
      </c>
      <c r="U23" s="45"/>
    </row>
    <row r="24" spans="1:23" ht="19.5" customHeight="1">
      <c r="A24" s="90" t="s">
        <v>30</v>
      </c>
      <c r="B24" s="83" t="s">
        <v>31</v>
      </c>
      <c r="C24" s="61">
        <v>68513558</v>
      </c>
      <c r="D24" s="53">
        <v>68768960</v>
      </c>
      <c r="E24" s="53">
        <v>74778203</v>
      </c>
      <c r="F24" s="53">
        <v>82309622</v>
      </c>
      <c r="G24" s="53">
        <v>76305599</v>
      </c>
      <c r="H24" s="53">
        <f>G24+(G24*1.2%)</f>
        <v>77221266.187999994</v>
      </c>
      <c r="I24" s="53">
        <f>H24+(H24*2%)</f>
        <v>78765691.511759996</v>
      </c>
      <c r="J24" s="53">
        <f t="shared" ref="J24:T24" si="17">I24+(I24*2%)</f>
        <v>80341005.341995195</v>
      </c>
      <c r="K24" s="53">
        <f t="shared" si="17"/>
        <v>81947825.448835105</v>
      </c>
      <c r="L24" s="53">
        <f t="shared" si="17"/>
        <v>83586781.957811803</v>
      </c>
      <c r="M24" s="53">
        <f t="shared" si="17"/>
        <v>85258517.59696804</v>
      </c>
      <c r="N24" s="53">
        <f t="shared" si="17"/>
        <v>86963687.948907405</v>
      </c>
      <c r="O24" s="53">
        <f t="shared" si="17"/>
        <v>88702961.707885548</v>
      </c>
      <c r="P24" s="53">
        <f t="shared" si="17"/>
        <v>90477020.94204326</v>
      </c>
      <c r="Q24" s="53">
        <f t="shared" si="17"/>
        <v>92286561.36088413</v>
      </c>
      <c r="R24" s="53">
        <f t="shared" si="17"/>
        <v>94132292.588101819</v>
      </c>
      <c r="S24" s="53">
        <f t="shared" si="17"/>
        <v>96014938.439863861</v>
      </c>
      <c r="T24" s="53">
        <f t="shared" si="17"/>
        <v>97935237.208661139</v>
      </c>
      <c r="U24" s="44"/>
    </row>
    <row r="25" spans="1:23" ht="25.5">
      <c r="A25" s="91"/>
      <c r="B25" s="85" t="s">
        <v>32</v>
      </c>
      <c r="C25" s="55">
        <v>313225</v>
      </c>
      <c r="D25" s="55">
        <v>0</v>
      </c>
      <c r="E25" s="55">
        <v>0</v>
      </c>
      <c r="F25" s="55">
        <v>436200</v>
      </c>
      <c r="G25" s="55">
        <v>436200</v>
      </c>
      <c r="H25" s="55">
        <v>436200</v>
      </c>
      <c r="I25" s="55">
        <v>436200</v>
      </c>
      <c r="J25" s="55">
        <v>436200</v>
      </c>
      <c r="K25" s="55">
        <v>436200</v>
      </c>
      <c r="L25" s="55">
        <v>436200</v>
      </c>
      <c r="M25" s="55">
        <v>436200</v>
      </c>
      <c r="N25" s="55">
        <v>436200</v>
      </c>
      <c r="O25" s="55">
        <v>436200</v>
      </c>
      <c r="P25" s="55">
        <v>436200</v>
      </c>
      <c r="Q25" s="55">
        <v>436200</v>
      </c>
      <c r="R25" s="55">
        <v>436200</v>
      </c>
      <c r="S25" s="55">
        <v>436200</v>
      </c>
      <c r="T25" s="55">
        <v>436200</v>
      </c>
      <c r="U25" s="44"/>
    </row>
    <row r="26" spans="1:23" ht="19.5" customHeight="1">
      <c r="A26" s="92"/>
      <c r="B26" s="93" t="s">
        <v>33</v>
      </c>
      <c r="C26" s="62">
        <v>90774</v>
      </c>
      <c r="D26" s="63">
        <v>130231</v>
      </c>
      <c r="E26" s="63">
        <v>179806</v>
      </c>
      <c r="F26" s="63">
        <v>1350806</v>
      </c>
      <c r="G26" s="63">
        <v>1597871</v>
      </c>
      <c r="H26" s="63">
        <v>1297761</v>
      </c>
      <c r="I26" s="63">
        <v>1194525</v>
      </c>
      <c r="J26" s="63">
        <v>1101205</v>
      </c>
      <c r="K26" s="63">
        <v>1005222</v>
      </c>
      <c r="L26" s="63">
        <v>909260</v>
      </c>
      <c r="M26" s="63">
        <v>818218</v>
      </c>
      <c r="N26" s="63">
        <v>713535</v>
      </c>
      <c r="O26" s="63">
        <v>618929</v>
      </c>
      <c r="P26" s="63">
        <v>489844</v>
      </c>
      <c r="Q26" s="63">
        <v>428024</v>
      </c>
      <c r="R26" s="63">
        <v>335773</v>
      </c>
      <c r="S26" s="63">
        <v>251232</v>
      </c>
      <c r="T26" s="63">
        <v>163700</v>
      </c>
      <c r="U26" s="44"/>
    </row>
    <row r="27" spans="1:23" ht="39" customHeight="1">
      <c r="A27" s="94"/>
      <c r="B27" s="95" t="s">
        <v>34</v>
      </c>
      <c r="C27" s="57">
        <v>9000</v>
      </c>
      <c r="D27" s="57">
        <v>259220</v>
      </c>
      <c r="E27" s="57">
        <v>283194</v>
      </c>
      <c r="F27" s="57">
        <v>284000</v>
      </c>
      <c r="G27" s="57">
        <v>286000</v>
      </c>
      <c r="H27" s="57">
        <v>288000</v>
      </c>
      <c r="I27" s="57">
        <v>190300</v>
      </c>
      <c r="J27" s="57">
        <v>95200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4"/>
    </row>
    <row r="28" spans="1:23" ht="19.5" customHeight="1">
      <c r="A28" s="89" t="s">
        <v>35</v>
      </c>
      <c r="B28" s="83" t="s">
        <v>36</v>
      </c>
      <c r="C28" s="61">
        <v>13561763</v>
      </c>
      <c r="D28" s="53">
        <v>11408040</v>
      </c>
      <c r="E28" s="53">
        <v>11628689</v>
      </c>
      <c r="F28" s="53">
        <v>43479497</v>
      </c>
      <c r="G28" s="53">
        <v>14902000</v>
      </c>
      <c r="H28" s="53">
        <v>11368000</v>
      </c>
      <c r="I28" s="53">
        <v>9000000</v>
      </c>
      <c r="J28" s="53">
        <v>10000000</v>
      </c>
      <c r="K28" s="53">
        <v>13000000</v>
      </c>
      <c r="L28" s="53">
        <v>15000000</v>
      </c>
      <c r="M28" s="53">
        <v>16000000</v>
      </c>
      <c r="N28" s="53">
        <v>17000000</v>
      </c>
      <c r="O28" s="53">
        <v>17000000</v>
      </c>
      <c r="P28" s="53">
        <v>20000000</v>
      </c>
      <c r="Q28" s="53">
        <v>22000000</v>
      </c>
      <c r="R28" s="53">
        <v>23000000</v>
      </c>
      <c r="S28" s="53">
        <v>23000000</v>
      </c>
      <c r="T28" s="53">
        <v>26000000</v>
      </c>
      <c r="U28" s="44"/>
    </row>
    <row r="29" spans="1:23" ht="19.5" customHeight="1">
      <c r="A29" s="113" t="s">
        <v>37</v>
      </c>
      <c r="B29" s="114"/>
      <c r="C29" s="59">
        <f t="shared" ref="C29:D29" si="18">SUM(C24+C28)</f>
        <v>82075321</v>
      </c>
      <c r="D29" s="59">
        <f t="shared" si="18"/>
        <v>80177000</v>
      </c>
      <c r="E29" s="59">
        <v>86406892</v>
      </c>
      <c r="F29" s="59">
        <v>125789119</v>
      </c>
      <c r="G29" s="59">
        <f>SUM(G24+G28)</f>
        <v>91207599</v>
      </c>
      <c r="H29" s="59">
        <f t="shared" ref="H29:J29" si="19">SUM(H24+H28)</f>
        <v>88589266.187999994</v>
      </c>
      <c r="I29" s="59">
        <f t="shared" si="19"/>
        <v>87765691.511759996</v>
      </c>
      <c r="J29" s="59">
        <f t="shared" si="19"/>
        <v>90341005.341995195</v>
      </c>
      <c r="K29" s="59">
        <f t="shared" ref="K29" si="20">SUM(K24+K28)</f>
        <v>94947825.448835105</v>
      </c>
      <c r="L29" s="59">
        <f t="shared" ref="L29" si="21">SUM(L24+L28)</f>
        <v>98586781.957811803</v>
      </c>
      <c r="M29" s="59">
        <f t="shared" ref="M29" si="22">SUM(M24+M28)</f>
        <v>101258517.59696804</v>
      </c>
      <c r="N29" s="59">
        <f t="shared" ref="N29" si="23">SUM(N24+N28)</f>
        <v>103963687.94890741</v>
      </c>
      <c r="O29" s="59">
        <f t="shared" ref="O29" si="24">SUM(O24+O28)</f>
        <v>105702961.70788555</v>
      </c>
      <c r="P29" s="59">
        <f t="shared" ref="P29" si="25">SUM(P24+P28)</f>
        <v>110477020.94204326</v>
      </c>
      <c r="Q29" s="59">
        <f t="shared" ref="Q29" si="26">SUM(Q24+Q28)</f>
        <v>114286561.36088413</v>
      </c>
      <c r="R29" s="59">
        <f t="shared" ref="R29" si="27">SUM(R24+R28)</f>
        <v>117132292.58810182</v>
      </c>
      <c r="S29" s="59">
        <f t="shared" ref="S29" si="28">SUM(S24+S28)</f>
        <v>119014938.43986386</v>
      </c>
      <c r="T29" s="59">
        <f t="shared" ref="T29" si="29">SUM(T24+T28)</f>
        <v>123935237.20866114</v>
      </c>
      <c r="U29" s="45"/>
    </row>
    <row r="30" spans="1:23" ht="19.5" customHeight="1">
      <c r="A30" s="88" t="s">
        <v>38</v>
      </c>
      <c r="B30" s="96" t="s">
        <v>39</v>
      </c>
      <c r="C30" s="61">
        <v>552847</v>
      </c>
      <c r="D30" s="53">
        <v>260004</v>
      </c>
      <c r="E30" s="53">
        <v>260004</v>
      </c>
      <c r="F30" s="104">
        <v>4257742</v>
      </c>
      <c r="G30" s="53">
        <v>10511572</v>
      </c>
      <c r="H30" s="53">
        <v>3065522</v>
      </c>
      <c r="I30" s="53">
        <v>1648522</v>
      </c>
      <c r="J30" s="53">
        <v>1648522</v>
      </c>
      <c r="K30" s="53">
        <v>1648522</v>
      </c>
      <c r="L30" s="53">
        <v>1648522</v>
      </c>
      <c r="M30" s="53">
        <v>1648522</v>
      </c>
      <c r="N30" s="53">
        <v>1648522</v>
      </c>
      <c r="O30" s="53">
        <v>1648522</v>
      </c>
      <c r="P30" s="53">
        <v>1648522</v>
      </c>
      <c r="Q30" s="53">
        <v>1648522</v>
      </c>
      <c r="R30" s="53">
        <v>1648522</v>
      </c>
      <c r="S30" s="53">
        <v>1648522</v>
      </c>
      <c r="T30" s="53">
        <v>1648522</v>
      </c>
      <c r="U30" s="44"/>
    </row>
    <row r="31" spans="1:23" ht="27" customHeight="1">
      <c r="A31" s="88" t="s">
        <v>40</v>
      </c>
      <c r="B31" s="83" t="s">
        <v>41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1500000</v>
      </c>
      <c r="I31" s="53">
        <v>1500000</v>
      </c>
      <c r="J31" s="53">
        <v>1500000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44"/>
    </row>
    <row r="32" spans="1:23" ht="19.5" customHeight="1">
      <c r="A32" s="88" t="s">
        <v>42</v>
      </c>
      <c r="B32" s="97" t="s">
        <v>43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44"/>
      <c r="W32" s="26"/>
    </row>
    <row r="33" spans="1:28" ht="19.5" customHeight="1">
      <c r="A33" s="113" t="s">
        <v>44</v>
      </c>
      <c r="B33" s="114"/>
      <c r="C33" s="59">
        <f t="shared" ref="C33:E33" si="30">SUM(C30:C32)</f>
        <v>552847</v>
      </c>
      <c r="D33" s="59">
        <f t="shared" si="30"/>
        <v>260004</v>
      </c>
      <c r="E33" s="59">
        <f t="shared" si="30"/>
        <v>260004</v>
      </c>
      <c r="F33" s="59">
        <v>4257742</v>
      </c>
      <c r="G33" s="59">
        <f>SUM(G30+G31+G32)</f>
        <v>10511572</v>
      </c>
      <c r="H33" s="59">
        <f t="shared" ref="H33" si="31">SUM(H30+H31+H32)</f>
        <v>4565522</v>
      </c>
      <c r="I33" s="59">
        <f>SUM(I30+I31+I32)</f>
        <v>3148522</v>
      </c>
      <c r="J33" s="59">
        <f>SUM(J30+J31+J32)</f>
        <v>3148522</v>
      </c>
      <c r="K33" s="59">
        <f>SUM(K30+K31+K32)</f>
        <v>1648522</v>
      </c>
      <c r="L33" s="59">
        <f t="shared" ref="L33:O33" si="32">SUM(L30+L31+L32)</f>
        <v>1648522</v>
      </c>
      <c r="M33" s="59">
        <f t="shared" si="32"/>
        <v>1648522</v>
      </c>
      <c r="N33" s="59">
        <f t="shared" si="32"/>
        <v>1648522</v>
      </c>
      <c r="O33" s="59">
        <f t="shared" si="32"/>
        <v>1648522</v>
      </c>
      <c r="P33" s="59">
        <f>SUM(P30+P31+P32)</f>
        <v>1648522</v>
      </c>
      <c r="Q33" s="59">
        <f>SUM(Q30+Q31+Q32)</f>
        <v>1648522</v>
      </c>
      <c r="R33" s="59">
        <f t="shared" ref="R33" si="33">SUM(R30+R31+R32)</f>
        <v>1648522</v>
      </c>
      <c r="S33" s="59">
        <f t="shared" ref="S33" si="34">SUM(S30+S31+S32)</f>
        <v>1648522</v>
      </c>
      <c r="T33" s="59">
        <f>SUM(T30+T31+T32)</f>
        <v>1648522</v>
      </c>
      <c r="U33" s="45"/>
      <c r="W33" s="26"/>
    </row>
    <row r="34" spans="1:28" ht="19.5" customHeight="1">
      <c r="A34" s="113" t="s">
        <v>45</v>
      </c>
      <c r="B34" s="114"/>
      <c r="C34" s="59">
        <f t="shared" ref="C34:E34" si="35">C14+C23-C29-C33</f>
        <v>3884671</v>
      </c>
      <c r="D34" s="59">
        <f t="shared" si="35"/>
        <v>4578349</v>
      </c>
      <c r="E34" s="59">
        <f t="shared" si="35"/>
        <v>0</v>
      </c>
      <c r="F34" s="59">
        <v>0</v>
      </c>
      <c r="G34" s="59">
        <f t="shared" ref="G34:N34" si="36">(G14+G23-G29-G33)</f>
        <v>-0.36999998986721039</v>
      </c>
      <c r="H34" s="59">
        <f t="shared" si="36"/>
        <v>418810.77426999807</v>
      </c>
      <c r="I34" s="59">
        <f t="shared" si="36"/>
        <v>1201599.4584158212</v>
      </c>
      <c r="J34" s="59">
        <f t="shared" si="36"/>
        <v>2065880.6853157431</v>
      </c>
      <c r="K34" s="59">
        <f t="shared" si="36"/>
        <v>2557255.04026784</v>
      </c>
      <c r="L34" s="59">
        <f t="shared" si="36"/>
        <v>2222926.4544751346</v>
      </c>
      <c r="M34" s="59">
        <f t="shared" si="36"/>
        <v>2111758.1022752076</v>
      </c>
      <c r="N34" s="59">
        <f t="shared" si="36"/>
        <v>2274326.0296139121</v>
      </c>
      <c r="O34" s="59">
        <f t="shared" ref="O34" si="37">(O14+O23-O29-O33)</f>
        <v>3760972.832012862</v>
      </c>
      <c r="P34" s="59">
        <f t="shared" ref="P34" si="38">(P14+P23-P29-P33)</f>
        <v>3629866.3835122138</v>
      </c>
      <c r="Q34" s="59">
        <f t="shared" ref="Q34" si="39">(Q14+Q23-Q29-Q33)</f>
        <v>2937057.6181124598</v>
      </c>
      <c r="R34" s="59">
        <f t="shared" ref="R34" si="40">(R14+R23-R29-R33)</f>
        <v>2740544.3652856797</v>
      </c>
      <c r="S34" s="59">
        <f t="shared" ref="S34" si="41">(S14+S23-S29-S33)</f>
        <v>4100329.2411718518</v>
      </c>
      <c r="T34" s="59">
        <f t="shared" ref="T34" si="42">(T14+T23-T29-T33)</f>
        <v>4078489.5971246213</v>
      </c>
      <c r="U34" s="45"/>
      <c r="W34" s="26"/>
    </row>
    <row r="35" spans="1:28" ht="33" customHeight="1">
      <c r="A35" s="115" t="s">
        <v>46</v>
      </c>
      <c r="B35" s="116"/>
      <c r="C35" s="64">
        <f t="shared" ref="C35:E35" si="43">C30+C26</f>
        <v>643621</v>
      </c>
      <c r="D35" s="64">
        <f t="shared" si="43"/>
        <v>390235</v>
      </c>
      <c r="E35" s="64">
        <f t="shared" si="43"/>
        <v>439810</v>
      </c>
      <c r="F35" s="64">
        <v>5608548</v>
      </c>
      <c r="G35" s="64">
        <f>SUM(G36+G37)</f>
        <v>11609443</v>
      </c>
      <c r="H35" s="64">
        <f t="shared" ref="H35:K35" si="44">SUM(H36+H37)</f>
        <v>4863393</v>
      </c>
      <c r="I35" s="64">
        <f t="shared" si="44"/>
        <v>2843047</v>
      </c>
      <c r="J35" s="64">
        <f t="shared" si="44"/>
        <v>2749727</v>
      </c>
      <c r="K35" s="64">
        <f t="shared" si="44"/>
        <v>2653744</v>
      </c>
      <c r="L35" s="64">
        <f>SUM(L36+L37)</f>
        <v>2557782</v>
      </c>
      <c r="M35" s="64">
        <f t="shared" ref="M35" si="45">SUM(M36+M37)</f>
        <v>2466740</v>
      </c>
      <c r="N35" s="64">
        <f t="shared" ref="N35" si="46">SUM(N36+N37)</f>
        <v>2362057</v>
      </c>
      <c r="O35" s="64">
        <f>SUM(O36+O37)</f>
        <v>2267451</v>
      </c>
      <c r="P35" s="64">
        <f t="shared" ref="P35" si="47">SUM(P36+P37)</f>
        <v>2138366</v>
      </c>
      <c r="Q35" s="64">
        <f>SUM(Q36+Q37)</f>
        <v>2076546</v>
      </c>
      <c r="R35" s="64">
        <f>SUM(R36+R37)</f>
        <v>1984295</v>
      </c>
      <c r="S35" s="64">
        <f t="shared" ref="S35" si="48">SUM(S36+S37)</f>
        <v>1899754</v>
      </c>
      <c r="T35" s="64">
        <f t="shared" ref="T35" si="49">SUM(T36+T37)</f>
        <v>1812222</v>
      </c>
      <c r="U35" s="46"/>
      <c r="W35" s="27"/>
    </row>
    <row r="36" spans="1:28" ht="19.5" customHeight="1">
      <c r="A36" s="98"/>
      <c r="B36" s="85" t="s">
        <v>50</v>
      </c>
      <c r="C36" s="65" t="s">
        <v>49</v>
      </c>
      <c r="D36" s="66" t="s">
        <v>49</v>
      </c>
      <c r="E36" s="55">
        <v>260004</v>
      </c>
      <c r="F36" s="53">
        <v>4257742</v>
      </c>
      <c r="G36" s="103">
        <v>10011572</v>
      </c>
      <c r="H36" s="53">
        <v>3565522</v>
      </c>
      <c r="I36" s="53">
        <v>1648522</v>
      </c>
      <c r="J36" s="53">
        <v>1648522</v>
      </c>
      <c r="K36" s="53">
        <v>1648522</v>
      </c>
      <c r="L36" s="53">
        <v>1648522</v>
      </c>
      <c r="M36" s="53">
        <v>1648522</v>
      </c>
      <c r="N36" s="53">
        <v>1648522</v>
      </c>
      <c r="O36" s="53">
        <v>1648522</v>
      </c>
      <c r="P36" s="53">
        <v>1648522</v>
      </c>
      <c r="Q36" s="53">
        <v>1648522</v>
      </c>
      <c r="R36" s="53">
        <v>1648522</v>
      </c>
      <c r="S36" s="53">
        <v>1648522</v>
      </c>
      <c r="T36" s="53">
        <v>1648522</v>
      </c>
      <c r="U36" s="44"/>
      <c r="W36" s="31"/>
    </row>
    <row r="37" spans="1:28" ht="19.5" customHeight="1">
      <c r="A37" s="99"/>
      <c r="B37" s="100" t="s">
        <v>51</v>
      </c>
      <c r="C37" s="68" t="s">
        <v>49</v>
      </c>
      <c r="D37" s="68" t="s">
        <v>49</v>
      </c>
      <c r="E37" s="103">
        <v>179806</v>
      </c>
      <c r="F37" s="67">
        <v>1350806</v>
      </c>
      <c r="G37" s="63">
        <v>1597871</v>
      </c>
      <c r="H37" s="63">
        <v>1297871</v>
      </c>
      <c r="I37" s="63">
        <v>1194525</v>
      </c>
      <c r="J37" s="63">
        <v>1101205</v>
      </c>
      <c r="K37" s="63">
        <v>1005222</v>
      </c>
      <c r="L37" s="63">
        <v>909260</v>
      </c>
      <c r="M37" s="63">
        <v>818218</v>
      </c>
      <c r="N37" s="63">
        <v>713535</v>
      </c>
      <c r="O37" s="63">
        <v>618929</v>
      </c>
      <c r="P37" s="63">
        <v>489844</v>
      </c>
      <c r="Q37" s="63">
        <v>428024</v>
      </c>
      <c r="R37" s="63">
        <v>335773</v>
      </c>
      <c r="S37" s="63">
        <v>251232</v>
      </c>
      <c r="T37" s="63">
        <v>163700</v>
      </c>
      <c r="U37" s="44"/>
    </row>
    <row r="38" spans="1:28" ht="27.75" customHeight="1">
      <c r="A38" s="121" t="s">
        <v>72</v>
      </c>
      <c r="B38" s="114"/>
      <c r="C38" s="69">
        <v>6317101</v>
      </c>
      <c r="D38" s="70">
        <v>7217246</v>
      </c>
      <c r="E38" s="70">
        <v>8457242</v>
      </c>
      <c r="F38" s="70">
        <v>37199500</v>
      </c>
      <c r="G38" s="70">
        <v>27187989</v>
      </c>
      <c r="H38" s="70">
        <v>22122406</v>
      </c>
      <c r="I38" s="70">
        <v>18973884</v>
      </c>
      <c r="J38" s="70">
        <v>15825362</v>
      </c>
      <c r="K38" s="70">
        <v>14176840</v>
      </c>
      <c r="L38" s="70">
        <v>12528318</v>
      </c>
      <c r="M38" s="70">
        <v>10879796</v>
      </c>
      <c r="N38" s="70">
        <v>9231274</v>
      </c>
      <c r="O38" s="70">
        <v>7582752</v>
      </c>
      <c r="P38" s="70">
        <v>5934230</v>
      </c>
      <c r="Q38" s="70">
        <v>4285710</v>
      </c>
      <c r="R38" s="70">
        <v>2857140</v>
      </c>
      <c r="S38" s="70">
        <v>1428570</v>
      </c>
      <c r="T38" s="70">
        <v>0</v>
      </c>
      <c r="U38" s="47"/>
    </row>
    <row r="39" spans="1:28" ht="39.75" customHeight="1">
      <c r="A39" s="123" t="s">
        <v>64</v>
      </c>
      <c r="B39" s="124"/>
      <c r="C39" s="71">
        <v>0</v>
      </c>
      <c r="D39" s="71">
        <v>0</v>
      </c>
      <c r="E39" s="71">
        <v>0</v>
      </c>
      <c r="F39" s="72">
        <v>3681179</v>
      </c>
      <c r="G39" s="72">
        <v>6383000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47"/>
    </row>
    <row r="40" spans="1:28" ht="39" customHeight="1">
      <c r="A40" s="121" t="s">
        <v>82</v>
      </c>
      <c r="B40" s="122"/>
      <c r="C40" s="69">
        <v>0</v>
      </c>
      <c r="D40" s="70">
        <v>0</v>
      </c>
      <c r="E40" s="70">
        <v>0</v>
      </c>
      <c r="F40" s="70" t="s">
        <v>89</v>
      </c>
      <c r="G40" s="70" t="s">
        <v>118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47"/>
    </row>
    <row r="41" spans="1:28" ht="39" customHeight="1">
      <c r="A41" s="121" t="s">
        <v>80</v>
      </c>
      <c r="B41" s="122"/>
      <c r="C41" s="64" t="s">
        <v>49</v>
      </c>
      <c r="D41" s="64" t="s">
        <v>49</v>
      </c>
      <c r="E41" s="73" t="s">
        <v>76</v>
      </c>
      <c r="F41" s="73" t="s">
        <v>90</v>
      </c>
      <c r="G41" s="73" t="s">
        <v>119</v>
      </c>
      <c r="H41" s="73" t="s">
        <v>95</v>
      </c>
      <c r="I41" s="73" t="s">
        <v>97</v>
      </c>
      <c r="J41" s="73" t="s">
        <v>96</v>
      </c>
      <c r="K41" s="73" t="s">
        <v>98</v>
      </c>
      <c r="L41" s="73" t="s">
        <v>99</v>
      </c>
      <c r="M41" s="73" t="s">
        <v>90</v>
      </c>
      <c r="N41" s="73" t="s">
        <v>100</v>
      </c>
      <c r="O41" s="73" t="s">
        <v>101</v>
      </c>
      <c r="P41" s="73" t="s">
        <v>102</v>
      </c>
      <c r="Q41" s="73" t="s">
        <v>103</v>
      </c>
      <c r="R41" s="73" t="s">
        <v>104</v>
      </c>
      <c r="S41" s="73" t="s">
        <v>105</v>
      </c>
      <c r="T41" s="73" t="s">
        <v>106</v>
      </c>
      <c r="U41" s="48"/>
    </row>
    <row r="42" spans="1:28" ht="39" customHeight="1">
      <c r="A42" s="121" t="s">
        <v>66</v>
      </c>
      <c r="B42" s="122"/>
      <c r="C42" s="74">
        <v>0</v>
      </c>
      <c r="D42" s="74">
        <v>0</v>
      </c>
      <c r="E42" s="72">
        <v>0</v>
      </c>
      <c r="F42" s="72">
        <v>28583000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48"/>
    </row>
    <row r="43" spans="1:28" ht="39" customHeight="1">
      <c r="A43" s="121" t="s">
        <v>83</v>
      </c>
      <c r="B43" s="122"/>
      <c r="C43" s="69" t="s">
        <v>49</v>
      </c>
      <c r="D43" s="70" t="s">
        <v>49</v>
      </c>
      <c r="E43" s="70">
        <v>0</v>
      </c>
      <c r="F43" s="70" t="s">
        <v>87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47"/>
    </row>
    <row r="44" spans="1:28" ht="39" customHeight="1">
      <c r="A44" s="121" t="s">
        <v>81</v>
      </c>
      <c r="B44" s="122"/>
      <c r="C44" s="76" t="s">
        <v>79</v>
      </c>
      <c r="D44" s="73" t="s">
        <v>77</v>
      </c>
      <c r="E44" s="73" t="s">
        <v>91</v>
      </c>
      <c r="F44" s="73" t="s">
        <v>88</v>
      </c>
      <c r="G44" s="73" t="s">
        <v>94</v>
      </c>
      <c r="H44" s="73" t="s">
        <v>107</v>
      </c>
      <c r="I44" s="73" t="s">
        <v>108</v>
      </c>
      <c r="J44" s="73" t="s">
        <v>109</v>
      </c>
      <c r="K44" s="73" t="s">
        <v>110</v>
      </c>
      <c r="L44" s="73" t="s">
        <v>111</v>
      </c>
      <c r="M44" s="73" t="s">
        <v>112</v>
      </c>
      <c r="N44" s="73" t="s">
        <v>113</v>
      </c>
      <c r="O44" s="73" t="s">
        <v>93</v>
      </c>
      <c r="P44" s="73" t="s">
        <v>114</v>
      </c>
      <c r="Q44" s="73" t="s">
        <v>115</v>
      </c>
      <c r="R44" s="73" t="s">
        <v>116</v>
      </c>
      <c r="S44" s="73" t="s">
        <v>117</v>
      </c>
      <c r="T44" s="77">
        <v>0</v>
      </c>
      <c r="U44" s="48"/>
    </row>
    <row r="45" spans="1:28" ht="24.75" customHeight="1">
      <c r="A45" s="1" t="s">
        <v>52</v>
      </c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52"/>
    </row>
    <row r="46" spans="1:28" ht="21" customHeight="1">
      <c r="B46" s="26"/>
      <c r="R46" s="26"/>
      <c r="S46" s="26"/>
      <c r="T46" s="26"/>
      <c r="V46" s="26"/>
      <c r="W46" s="37"/>
      <c r="X46" s="37"/>
      <c r="Y46" s="37"/>
      <c r="Z46" s="37"/>
      <c r="AA46" s="37"/>
      <c r="AB46" s="37"/>
    </row>
    <row r="47" spans="1:28">
      <c r="B47" s="38"/>
      <c r="E47" s="2" t="s">
        <v>121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49"/>
      <c r="V47" s="26"/>
    </row>
    <row r="48" spans="1:28" ht="21" customHeight="1">
      <c r="B48" s="26"/>
    </row>
  </sheetData>
  <sheetProtection insertColumns="0" deleteColumns="0" autoFilter="0"/>
  <protectedRanges>
    <protectedRange sqref="C36:D38 F36:F37 E36 W35:AL44 V29:V36 C35:U35 E38:G38 U36:U38 C40:G44 C39:U39 I41:U41 U40 I44:U44 H42:U43" name="Zakres5"/>
    <protectedRange sqref="V24:V26 W30:AL32 C30:E30 U30 C31:U32" name="Zakres4"/>
    <protectedRange sqref="V18:V22 W24:AL28 C24:F28 U24:U28 G27:T28 G24:T25" name="Zakres3"/>
    <protectedRange sqref="V14 W15:AL22 C21:F21 H21 C15:C17 G15:U16 U17 J21:U21 C18:U20 C22:U22" name="Zakres2"/>
    <protectedRange sqref="V2:V7 W8:AL13 C8:F8 C9:U13 H8:U8" name="Zakres1"/>
    <protectedRange sqref="G26:T26 G37:T37" name="Zakres3_1"/>
    <protectedRange sqref="H38:T38" name="Zakres5_1"/>
  </protectedRanges>
  <mergeCells count="18">
    <mergeCell ref="A33:B33"/>
    <mergeCell ref="A35:B35"/>
    <mergeCell ref="A14:B14"/>
    <mergeCell ref="A6:B7"/>
    <mergeCell ref="B45:T45"/>
    <mergeCell ref="A41:B41"/>
    <mergeCell ref="A40:B40"/>
    <mergeCell ref="A43:B43"/>
    <mergeCell ref="A44:B44"/>
    <mergeCell ref="A34:B34"/>
    <mergeCell ref="A38:B38"/>
    <mergeCell ref="A39:B39"/>
    <mergeCell ref="A42:B42"/>
    <mergeCell ref="B4:T4"/>
    <mergeCell ref="F6:T6"/>
    <mergeCell ref="C6:D6"/>
    <mergeCell ref="A23:B23"/>
    <mergeCell ref="A29:B29"/>
  </mergeCells>
  <phoneticPr fontId="0" type="noConversion"/>
  <pageMargins left="0.59055118110236227" right="0.59055118110236227" top="0.49" bottom="0.56999999999999995" header="0.86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showGridLines="0" workbookViewId="0"/>
  </sheetViews>
  <sheetFormatPr defaultRowHeight="12.75"/>
  <cols>
    <col min="1" max="1" width="3.28515625" style="1" customWidth="1"/>
    <col min="2" max="2" width="31.28515625" style="1" customWidth="1"/>
    <col min="3" max="3" width="11.7109375" style="1" customWidth="1"/>
    <col min="4" max="4" width="11.85546875" style="1" customWidth="1"/>
    <col min="5" max="9" width="11.7109375" style="1" customWidth="1"/>
    <col min="10" max="16384" width="9.140625" style="1"/>
  </cols>
  <sheetData>
    <row r="1" spans="1:9">
      <c r="I1" s="2" t="s">
        <v>0</v>
      </c>
    </row>
    <row r="2" spans="1:9">
      <c r="I2" s="2" t="s">
        <v>1</v>
      </c>
    </row>
    <row r="3" spans="1:9">
      <c r="B3" s="3"/>
      <c r="C3" s="3"/>
    </row>
    <row r="4" spans="1:9">
      <c r="B4" s="125" t="s">
        <v>2</v>
      </c>
      <c r="C4" s="125"/>
      <c r="D4" s="126"/>
      <c r="E4" s="126"/>
      <c r="F4" s="126"/>
      <c r="G4" s="126"/>
      <c r="H4" s="126"/>
      <c r="I4" s="126"/>
    </row>
    <row r="5" spans="1:9">
      <c r="I5" s="4"/>
    </row>
    <row r="6" spans="1:9" ht="31.5" customHeight="1">
      <c r="A6" s="129" t="s">
        <v>3</v>
      </c>
      <c r="B6" s="127"/>
      <c r="C6" s="130" t="s">
        <v>5</v>
      </c>
      <c r="D6" s="131"/>
      <c r="E6" s="131"/>
      <c r="F6" s="131"/>
      <c r="G6" s="132"/>
      <c r="H6" s="132"/>
      <c r="I6" s="133"/>
    </row>
    <row r="7" spans="1:9" ht="24" customHeight="1">
      <c r="A7" s="127"/>
      <c r="B7" s="127"/>
      <c r="C7" s="41" t="s">
        <v>61</v>
      </c>
      <c r="D7" s="41" t="s">
        <v>62</v>
      </c>
      <c r="E7" s="41" t="s">
        <v>63</v>
      </c>
      <c r="F7" s="41" t="s">
        <v>68</v>
      </c>
      <c r="G7" s="41" t="s">
        <v>69</v>
      </c>
      <c r="H7" s="41" t="s">
        <v>71</v>
      </c>
      <c r="I7" s="41" t="s">
        <v>75</v>
      </c>
    </row>
    <row r="8" spans="1:9" ht="19.5" customHeight="1">
      <c r="A8" s="5" t="s">
        <v>6</v>
      </c>
      <c r="B8" s="6" t="s">
        <v>7</v>
      </c>
      <c r="C8" s="7"/>
      <c r="D8" s="7"/>
      <c r="E8" s="7"/>
      <c r="F8" s="7"/>
      <c r="G8" s="7"/>
      <c r="H8" s="7"/>
      <c r="I8" s="7"/>
    </row>
    <row r="9" spans="1:9" ht="19.5" customHeight="1">
      <c r="A9" s="8"/>
      <c r="B9" s="9" t="s">
        <v>8</v>
      </c>
      <c r="C9" s="10"/>
      <c r="D9" s="10"/>
      <c r="E9" s="10"/>
      <c r="F9" s="10"/>
      <c r="G9" s="10"/>
      <c r="H9" s="10"/>
      <c r="I9" s="10"/>
    </row>
    <row r="10" spans="1:9" ht="19.5" customHeight="1">
      <c r="A10" s="11"/>
      <c r="B10" s="12" t="s">
        <v>9</v>
      </c>
      <c r="C10" s="13"/>
      <c r="D10" s="13"/>
      <c r="E10" s="13"/>
      <c r="F10" s="13"/>
      <c r="G10" s="13"/>
      <c r="H10" s="13"/>
      <c r="I10" s="13"/>
    </row>
    <row r="11" spans="1:9" ht="19.5" customHeight="1">
      <c r="A11" s="14" t="s">
        <v>10</v>
      </c>
      <c r="B11" s="6" t="s">
        <v>11</v>
      </c>
      <c r="C11" s="7"/>
      <c r="D11" s="7"/>
      <c r="E11" s="7"/>
      <c r="F11" s="7"/>
      <c r="G11" s="7"/>
      <c r="H11" s="7"/>
      <c r="I11" s="7"/>
    </row>
    <row r="12" spans="1:9" ht="19.5" customHeight="1">
      <c r="A12" s="14" t="s">
        <v>12</v>
      </c>
      <c r="B12" s="6" t="s">
        <v>13</v>
      </c>
      <c r="C12" s="7"/>
      <c r="D12" s="7"/>
      <c r="E12" s="7"/>
      <c r="F12" s="7"/>
      <c r="G12" s="7"/>
      <c r="H12" s="7"/>
      <c r="I12" s="7"/>
    </row>
    <row r="13" spans="1:9" ht="27" customHeight="1">
      <c r="A13" s="14" t="s">
        <v>14</v>
      </c>
      <c r="B13" s="6" t="s">
        <v>15</v>
      </c>
      <c r="C13" s="7"/>
      <c r="D13" s="7"/>
      <c r="E13" s="7"/>
      <c r="F13" s="7"/>
      <c r="G13" s="7"/>
      <c r="H13" s="7"/>
      <c r="I13" s="7"/>
    </row>
    <row r="14" spans="1:9" s="4" customFormat="1" ht="19.5" customHeight="1">
      <c r="A14" s="113" t="s">
        <v>16</v>
      </c>
      <c r="B14" s="127"/>
      <c r="C14" s="40">
        <f t="shared" ref="C14:I14" si="0">SUM(C8+C11+C12+C13)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</row>
    <row r="15" spans="1:9" ht="19.5" customHeight="1">
      <c r="A15" s="16" t="s">
        <v>17</v>
      </c>
      <c r="B15" s="6" t="s">
        <v>18</v>
      </c>
      <c r="C15" s="7"/>
      <c r="D15" s="7"/>
      <c r="E15" s="7"/>
      <c r="F15" s="7"/>
      <c r="G15" s="7"/>
      <c r="H15" s="7"/>
      <c r="I15" s="7"/>
    </row>
    <row r="16" spans="1:9" ht="19.5" customHeight="1">
      <c r="A16" s="16" t="s">
        <v>19</v>
      </c>
      <c r="B16" s="6" t="s">
        <v>20</v>
      </c>
      <c r="C16" s="7"/>
      <c r="D16" s="7"/>
      <c r="E16" s="7"/>
      <c r="F16" s="7"/>
      <c r="G16" s="7"/>
      <c r="H16" s="7"/>
      <c r="I16" s="7"/>
    </row>
    <row r="17" spans="1:9" ht="19.5" customHeight="1">
      <c r="A17" s="16" t="s">
        <v>21</v>
      </c>
      <c r="B17" s="6" t="s">
        <v>22</v>
      </c>
      <c r="C17" s="7"/>
      <c r="D17" s="7"/>
      <c r="E17" s="7"/>
      <c r="F17" s="7"/>
      <c r="G17" s="7"/>
      <c r="H17" s="7"/>
      <c r="I17" s="7"/>
    </row>
    <row r="18" spans="1:9" ht="19.5" customHeight="1">
      <c r="A18" s="16" t="s">
        <v>23</v>
      </c>
      <c r="B18" s="6" t="s">
        <v>24</v>
      </c>
      <c r="C18" s="7"/>
      <c r="D18" s="7"/>
      <c r="E18" s="7"/>
      <c r="F18" s="7"/>
      <c r="G18" s="7"/>
      <c r="H18" s="7"/>
      <c r="I18" s="7"/>
    </row>
    <row r="19" spans="1:9" ht="19.5" customHeight="1">
      <c r="A19" s="16" t="s">
        <v>25</v>
      </c>
      <c r="B19" s="6" t="s">
        <v>26</v>
      </c>
      <c r="C19" s="7"/>
      <c r="D19" s="7"/>
      <c r="E19" s="7"/>
      <c r="F19" s="7"/>
      <c r="G19" s="7"/>
      <c r="H19" s="7"/>
      <c r="I19" s="7"/>
    </row>
    <row r="20" spans="1:9" ht="19.5" customHeight="1">
      <c r="A20" s="16" t="s">
        <v>27</v>
      </c>
      <c r="B20" s="6" t="s">
        <v>28</v>
      </c>
      <c r="C20" s="7"/>
      <c r="D20" s="7"/>
      <c r="E20" s="7"/>
      <c r="F20" s="7"/>
      <c r="G20" s="7"/>
      <c r="H20" s="7"/>
      <c r="I20" s="7"/>
    </row>
    <row r="21" spans="1:9" ht="19.5" customHeight="1">
      <c r="A21" s="113" t="s">
        <v>29</v>
      </c>
      <c r="B21" s="127"/>
      <c r="C21" s="40">
        <f t="shared" ref="C21:I21" si="1">SUM(C15:C20)</f>
        <v>0</v>
      </c>
      <c r="D21" s="40">
        <f t="shared" si="1"/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</row>
    <row r="22" spans="1:9" ht="19.5" customHeight="1">
      <c r="A22" s="17" t="s">
        <v>30</v>
      </c>
      <c r="B22" s="6" t="s">
        <v>31</v>
      </c>
      <c r="C22" s="7"/>
      <c r="D22" s="7"/>
      <c r="E22" s="7"/>
      <c r="F22" s="7"/>
      <c r="G22" s="7"/>
      <c r="H22" s="7"/>
      <c r="I22" s="7"/>
    </row>
    <row r="23" spans="1:9" ht="24">
      <c r="A23" s="18"/>
      <c r="B23" s="9" t="s">
        <v>32</v>
      </c>
      <c r="C23" s="10"/>
      <c r="D23" s="10"/>
      <c r="E23" s="10"/>
      <c r="F23" s="10"/>
      <c r="G23" s="10"/>
      <c r="H23" s="10"/>
      <c r="I23" s="10"/>
    </row>
    <row r="24" spans="1:9" ht="19.5" customHeight="1">
      <c r="A24" s="19"/>
      <c r="B24" s="20" t="s">
        <v>33</v>
      </c>
      <c r="C24" s="21"/>
      <c r="D24" s="21"/>
      <c r="E24" s="21"/>
      <c r="F24" s="21"/>
      <c r="G24" s="21"/>
      <c r="H24" s="21"/>
      <c r="I24" s="21"/>
    </row>
    <row r="25" spans="1:9" ht="30" customHeight="1">
      <c r="A25" s="22"/>
      <c r="B25" s="23" t="s">
        <v>34</v>
      </c>
      <c r="C25" s="13"/>
      <c r="D25" s="13"/>
      <c r="E25" s="13"/>
      <c r="F25" s="13"/>
      <c r="G25" s="13"/>
      <c r="H25" s="13"/>
      <c r="I25" s="13"/>
    </row>
    <row r="26" spans="1:9" ht="19.5" customHeight="1">
      <c r="A26" s="16" t="s">
        <v>35</v>
      </c>
      <c r="B26" s="6" t="s">
        <v>36</v>
      </c>
      <c r="C26" s="7"/>
      <c r="D26" s="7"/>
      <c r="E26" s="7"/>
      <c r="F26" s="7"/>
      <c r="G26" s="7"/>
      <c r="H26" s="7"/>
      <c r="I26" s="7"/>
    </row>
    <row r="27" spans="1:9" ht="19.5" customHeight="1">
      <c r="A27" s="113" t="s">
        <v>37</v>
      </c>
      <c r="B27" s="127"/>
      <c r="C27" s="40">
        <f t="shared" ref="C27:I27" si="2">SUM(C22+C26)</f>
        <v>0</v>
      </c>
      <c r="D27" s="40">
        <f t="shared" si="2"/>
        <v>0</v>
      </c>
      <c r="E27" s="40">
        <f t="shared" si="2"/>
        <v>0</v>
      </c>
      <c r="F27" s="40">
        <f t="shared" si="2"/>
        <v>0</v>
      </c>
      <c r="G27" s="40">
        <f t="shared" si="2"/>
        <v>0</v>
      </c>
      <c r="H27" s="40">
        <f t="shared" si="2"/>
        <v>0</v>
      </c>
      <c r="I27" s="40">
        <f t="shared" si="2"/>
        <v>0</v>
      </c>
    </row>
    <row r="28" spans="1:9" ht="19.5" customHeight="1">
      <c r="A28" s="14" t="s">
        <v>38</v>
      </c>
      <c r="B28" s="24" t="s">
        <v>39</v>
      </c>
      <c r="C28" s="7"/>
      <c r="D28" s="7"/>
      <c r="E28" s="7"/>
      <c r="F28" s="7"/>
      <c r="G28" s="7"/>
      <c r="H28" s="7"/>
      <c r="I28" s="7"/>
    </row>
    <row r="29" spans="1:9" ht="27" customHeight="1">
      <c r="A29" s="14" t="s">
        <v>40</v>
      </c>
      <c r="B29" s="6" t="s">
        <v>41</v>
      </c>
      <c r="C29" s="7"/>
      <c r="D29" s="7"/>
      <c r="E29" s="7"/>
      <c r="F29" s="7"/>
      <c r="G29" s="7"/>
      <c r="H29" s="7"/>
      <c r="I29" s="7"/>
    </row>
    <row r="30" spans="1:9" ht="19.5" customHeight="1">
      <c r="A30" s="14" t="s">
        <v>42</v>
      </c>
      <c r="B30" s="25" t="s">
        <v>43</v>
      </c>
      <c r="C30" s="7"/>
      <c r="D30" s="7"/>
      <c r="E30" s="7"/>
      <c r="F30" s="7"/>
      <c r="G30" s="7"/>
      <c r="H30" s="7"/>
      <c r="I30" s="7"/>
    </row>
    <row r="31" spans="1:9" ht="19.5" customHeight="1">
      <c r="A31" s="113" t="s">
        <v>44</v>
      </c>
      <c r="B31" s="127"/>
      <c r="C31" s="40">
        <f t="shared" ref="C31:I31" si="3">SUM(C28:C30)</f>
        <v>0</v>
      </c>
      <c r="D31" s="40">
        <f t="shared" si="3"/>
        <v>0</v>
      </c>
      <c r="E31" s="40">
        <f t="shared" si="3"/>
        <v>0</v>
      </c>
      <c r="F31" s="40">
        <f t="shared" si="3"/>
        <v>0</v>
      </c>
      <c r="G31" s="40">
        <f t="shared" si="3"/>
        <v>0</v>
      </c>
      <c r="H31" s="40">
        <f t="shared" si="3"/>
        <v>0</v>
      </c>
      <c r="I31" s="40">
        <f t="shared" si="3"/>
        <v>0</v>
      </c>
    </row>
    <row r="32" spans="1:9" ht="19.5" customHeight="1">
      <c r="A32" s="113" t="s">
        <v>45</v>
      </c>
      <c r="B32" s="127"/>
      <c r="C32" s="40">
        <f t="shared" ref="C32:I32" si="4">C14+C21-C27-C31</f>
        <v>0</v>
      </c>
      <c r="D32" s="40">
        <f t="shared" si="4"/>
        <v>0</v>
      </c>
      <c r="E32" s="40">
        <f t="shared" si="4"/>
        <v>0</v>
      </c>
      <c r="F32" s="40">
        <f t="shared" si="4"/>
        <v>0</v>
      </c>
      <c r="G32" s="40">
        <f t="shared" si="4"/>
        <v>0</v>
      </c>
      <c r="H32" s="40">
        <f t="shared" si="4"/>
        <v>0</v>
      </c>
      <c r="I32" s="40">
        <f t="shared" si="4"/>
        <v>0</v>
      </c>
    </row>
    <row r="33" spans="1:9" ht="33" customHeight="1">
      <c r="A33" s="115" t="s">
        <v>46</v>
      </c>
      <c r="B33" s="128"/>
      <c r="C33" s="15">
        <f t="shared" ref="C33:I33" si="5">C28+C24</f>
        <v>0</v>
      </c>
      <c r="D33" s="15">
        <f t="shared" si="5"/>
        <v>0</v>
      </c>
      <c r="E33" s="15">
        <f t="shared" si="5"/>
        <v>0</v>
      </c>
      <c r="F33" s="15">
        <f t="shared" si="5"/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</row>
    <row r="34" spans="1:9" ht="26.25" customHeight="1">
      <c r="A34" s="28" t="s">
        <v>47</v>
      </c>
      <c r="B34" s="29" t="s">
        <v>48</v>
      </c>
      <c r="C34" s="7"/>
      <c r="D34" s="7"/>
      <c r="E34" s="7"/>
      <c r="F34" s="7"/>
      <c r="G34" s="7"/>
      <c r="H34" s="7"/>
      <c r="I34" s="7"/>
    </row>
    <row r="35" spans="1:9" ht="19.5" customHeight="1">
      <c r="A35" s="30"/>
      <c r="B35" s="9" t="s">
        <v>50</v>
      </c>
      <c r="C35" s="10"/>
      <c r="D35" s="10"/>
      <c r="E35" s="10"/>
      <c r="F35" s="10"/>
      <c r="G35" s="10"/>
      <c r="H35" s="10"/>
      <c r="I35" s="10"/>
    </row>
    <row r="36" spans="1:9" ht="19.5" customHeight="1">
      <c r="A36" s="32"/>
      <c r="B36" s="33" t="s">
        <v>51</v>
      </c>
      <c r="C36" s="34"/>
      <c r="D36" s="34"/>
      <c r="E36" s="34"/>
      <c r="F36" s="34"/>
      <c r="G36" s="34"/>
      <c r="H36" s="34"/>
      <c r="I36" s="34"/>
    </row>
    <row r="37" spans="1:9" ht="27.75" customHeight="1">
      <c r="A37" s="121" t="s">
        <v>72</v>
      </c>
      <c r="B37" s="114"/>
      <c r="C37" s="35"/>
      <c r="D37" s="35"/>
      <c r="E37" s="35"/>
      <c r="F37" s="35"/>
      <c r="G37" s="35"/>
      <c r="H37" s="35"/>
      <c r="I37" s="35"/>
    </row>
    <row r="38" spans="1:9" ht="39" customHeight="1">
      <c r="A38" s="121" t="s">
        <v>64</v>
      </c>
      <c r="B38" s="134"/>
      <c r="C38" s="35"/>
      <c r="D38" s="35"/>
      <c r="E38" s="35"/>
      <c r="F38" s="35"/>
      <c r="G38" s="35"/>
      <c r="H38" s="35"/>
      <c r="I38" s="35"/>
    </row>
    <row r="39" spans="1:9" ht="39" customHeight="1">
      <c r="A39" s="121" t="s">
        <v>65</v>
      </c>
      <c r="B39" s="134"/>
      <c r="C39" s="36"/>
      <c r="D39" s="36"/>
      <c r="E39" s="36"/>
      <c r="F39" s="36"/>
      <c r="G39" s="36"/>
      <c r="H39" s="36"/>
      <c r="I39" s="36"/>
    </row>
    <row r="40" spans="1:9" ht="39" customHeight="1">
      <c r="A40" s="121" t="s">
        <v>66</v>
      </c>
      <c r="B40" s="134"/>
      <c r="C40" s="35"/>
      <c r="D40" s="35"/>
      <c r="E40" s="35"/>
      <c r="F40" s="35"/>
      <c r="G40" s="35"/>
      <c r="H40" s="35"/>
      <c r="I40" s="35"/>
    </row>
    <row r="41" spans="1:9" ht="39" customHeight="1">
      <c r="A41" s="121" t="s">
        <v>67</v>
      </c>
      <c r="B41" s="134"/>
      <c r="C41" s="36"/>
      <c r="D41" s="36"/>
      <c r="E41" s="36"/>
      <c r="F41" s="36"/>
      <c r="G41" s="36"/>
      <c r="H41" s="36"/>
      <c r="I41" s="36"/>
    </row>
    <row r="42" spans="1:9" ht="24" customHeight="1">
      <c r="A42" s="1" t="s">
        <v>52</v>
      </c>
      <c r="B42" s="119" t="s">
        <v>74</v>
      </c>
      <c r="C42" s="120"/>
      <c r="D42" s="120"/>
      <c r="E42" s="120"/>
      <c r="F42" s="120"/>
      <c r="G42" s="120"/>
      <c r="H42" s="120"/>
      <c r="I42" s="120"/>
    </row>
    <row r="43" spans="1:9" ht="21" customHeight="1">
      <c r="B43" s="37"/>
      <c r="E43" s="37"/>
      <c r="F43" s="37"/>
      <c r="G43" s="37"/>
      <c r="H43" s="37"/>
      <c r="I43" s="37"/>
    </row>
    <row r="44" spans="1:9">
      <c r="B44" s="38" t="s">
        <v>53</v>
      </c>
      <c r="E44" s="2"/>
      <c r="F44" s="2"/>
      <c r="G44" s="2"/>
      <c r="H44" s="2"/>
      <c r="I44" s="2" t="s">
        <v>54</v>
      </c>
    </row>
    <row r="45" spans="1:9" ht="21" customHeight="1">
      <c r="B45" s="37"/>
    </row>
    <row r="46" spans="1:9">
      <c r="B46" s="1" t="s">
        <v>55</v>
      </c>
    </row>
    <row r="50" spans="1:5" ht="18">
      <c r="A50" s="39"/>
      <c r="B50" s="39"/>
      <c r="C50" s="39"/>
      <c r="D50" s="39"/>
      <c r="E50" s="39"/>
    </row>
    <row r="51" spans="1:5" ht="18">
      <c r="A51" s="39"/>
      <c r="B51" s="39"/>
      <c r="C51" s="39"/>
      <c r="D51" s="39"/>
      <c r="E51" s="39"/>
    </row>
    <row r="52" spans="1:5" ht="18">
      <c r="A52" s="39"/>
      <c r="B52" s="39"/>
      <c r="C52" s="39"/>
      <c r="D52" s="39"/>
      <c r="E52" s="39"/>
    </row>
    <row r="53" spans="1:5" ht="18">
      <c r="A53" s="39"/>
      <c r="B53" s="39"/>
      <c r="C53" s="39"/>
      <c r="D53" s="39"/>
      <c r="E53" s="39"/>
    </row>
    <row r="54" spans="1:5" ht="18">
      <c r="A54" s="39"/>
      <c r="B54" s="39"/>
      <c r="C54" s="39"/>
      <c r="D54" s="39"/>
      <c r="E54" s="39"/>
    </row>
  </sheetData>
  <sheetProtection insertColumns="0" deleteColumns="0" autoFilter="0"/>
  <protectedRanges>
    <protectedRange sqref="C33:I41" name="Zakres5"/>
    <protectedRange sqref="C28:I30" name="Zakres4"/>
    <protectedRange sqref="C22:I26" name="Zakres3"/>
    <protectedRange sqref="C15:I20" name="Zakres2"/>
    <protectedRange sqref="C8:I13" name="Zakres1"/>
  </protectedRanges>
  <customSheetViews>
    <customSheetView guid="{4F49E400-F717-48BA-8697-8FA971B3E41A}" showPageBreaks="1" fitToPage="1" printArea="1" showRuler="0">
      <pane xSplit="2" ySplit="7" topLeftCell="H37" activePane="bottomRight" state="frozen"/>
      <selection pane="bottomRight" activeCell="K6" sqref="K6:S41"/>
      <pageMargins left="0.59055118110236227" right="0.59055118110236227" top="0.9" bottom="0.56999999999999995" header="0.86" footer="0.51181102362204722"/>
      <pageSetup paperSize="9" scale="75" orientation="portrait" r:id="rId1"/>
      <headerFooter alignWithMargins="0"/>
    </customSheetView>
  </customSheetViews>
  <mergeCells count="15">
    <mergeCell ref="A37:B37"/>
    <mergeCell ref="A21:B21"/>
    <mergeCell ref="A27:B27"/>
    <mergeCell ref="B42:I42"/>
    <mergeCell ref="A39:B39"/>
    <mergeCell ref="A38:B38"/>
    <mergeCell ref="A40:B40"/>
    <mergeCell ref="A41:B41"/>
    <mergeCell ref="B4:I4"/>
    <mergeCell ref="A31:B31"/>
    <mergeCell ref="A33:B33"/>
    <mergeCell ref="A14:B14"/>
    <mergeCell ref="A6:B7"/>
    <mergeCell ref="C6:I6"/>
    <mergeCell ref="A32:B32"/>
  </mergeCells>
  <phoneticPr fontId="0" type="noConversion"/>
  <pageMargins left="0.59055118110236227" right="0.59055118110236227" top="0.9" bottom="0.56999999999999995" header="0.86" footer="0.51181102362204722"/>
  <pageSetup paperSize="9"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RIO Opole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kasiac</dc:creator>
  <cp:lastModifiedBy>mjasinska</cp:lastModifiedBy>
  <cp:lastPrinted>2009-11-13T12:56:36Z</cp:lastPrinted>
  <dcterms:created xsi:type="dcterms:W3CDTF">2004-10-05T07:26:56Z</dcterms:created>
  <dcterms:modified xsi:type="dcterms:W3CDTF">2009-11-26T12:45:26Z</dcterms:modified>
</cp:coreProperties>
</file>