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'Arkusz1'!$A$1:$F$804</definedName>
  </definedNames>
  <calcPr fullCalcOnLoad="1"/>
</workbook>
</file>

<file path=xl/sharedStrings.xml><?xml version="1.0" encoding="utf-8"?>
<sst xmlns="http://schemas.openxmlformats.org/spreadsheetml/2006/main" count="621" uniqueCount="115">
  <si>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</si>
  <si>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</si>
  <si>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</si>
  <si>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</si>
  <si>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</si>
  <si>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</si>
  <si>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</si>
  <si>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</si>
  <si>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</si>
  <si>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</si>
  <si>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</si>
  <si>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</si>
  <si>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</si>
  <si>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</si>
  <si>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</si>
  <si>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</si>
  <si>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</si>
  <si>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</si>
  <si>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</si>
  <si>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</si>
  <si>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</si>
  <si>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</si>
  <si>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</si>
  <si>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</si>
  <si>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</si>
  <si>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</si>
  <si>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</si>
  <si>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</si>
  <si>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</si>
  <si>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</si>
  <si>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</si>
  <si>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</si>
  <si>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</si>
  <si>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</si>
  <si>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</si>
  <si>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</si>
  <si>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</si>
  <si>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</si>
  <si>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</si>
  <si>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</si>
  <si>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</si>
  <si>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</si>
  <si>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</si>
  <si>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</si>
  <si>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</si>
  <si>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</si>
  <si>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</si>
  <si>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</si>
  <si>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</si>
  <si>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</si>
  <si>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</si>
  <si>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</si>
  <si>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</si>
  <si>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</si>
  <si>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</si>
  <si>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</si>
  <si>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</si>
  <si>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</si>
  <si>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</si>
  <si>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</si>
  <si>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</si>
  <si>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</si>
  <si>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</si>
  <si>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</si>
  <si>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</si>
  <si>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</si>
  <si>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</si>
  <si>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</si>
  <si>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</si>
  <si>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</si>
  <si>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</si>
  <si>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</si>
  <si>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</si>
  <si>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</si>
  <si>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</si>
  <si>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</si>
  <si>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</si>
  <si>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</si>
  <si>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</si>
  <si>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</si>
  <si>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 xml:space="preserve">wydatki majątkowe 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</si>
  <si>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</si>
  <si>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</si>
  <si>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</si>
  <si>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</si>
  <si>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</si>
  <si>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</si>
  <si>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na 2010 r.</t>
  </si>
  <si>
    <t>w tym: wydatki związane z realizacją zadań statutowych</t>
  </si>
  <si>
    <t>w tym: inwestycje i zakupy inwestycyjne</t>
  </si>
  <si>
    <t xml:space="preserve">           wniesienie wkładów do spółek prawa handlowego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</si>
  <si>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</si>
  <si>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</si>
  <si>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</si>
  <si>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</si>
  <si>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</si>
  <si>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</si>
  <si>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</si>
  <si>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>wypłaty z tytułu poręczeń i gwarancji udzielonych przez jst</t>
  </si>
  <si>
    <t xml:space="preserve">           środków,o których mowa w art. 5 ust. 1 pkt 2 i 3 u.f.p.</t>
  </si>
  <si>
    <t xml:space="preserve">           w tym: wydatki na programy finansowane z udziałem</t>
  </si>
  <si>
    <t xml:space="preserve">           dotacje</t>
  </si>
  <si>
    <t>Zadania w zakresie przeciwdziałania przemocy w rodzinie</t>
  </si>
  <si>
    <t>010</t>
  </si>
  <si>
    <t>01095</t>
  </si>
  <si>
    <t>Urzędy naczelnych organów władzy państwowej, kontroli       i ochrony prawa oraz sądownictwa</t>
  </si>
  <si>
    <t>Urzędy naczelnych organów władzy państwowej, kontroli             i ochrony prawa</t>
  </si>
  <si>
    <t>Zasiłki stałe</t>
  </si>
  <si>
    <t xml:space="preserve">           świadczenia na rzecz osób fizycznych</t>
  </si>
  <si>
    <t>Plan wydatków budżetowych na 2010 rok - ogółem</t>
  </si>
  <si>
    <t>Składki na ubezpieczenia zdrowotne opłacane za osoby pobierające niektóre świadczenia z pomocy społecznej, niektóre świadczenia rodzinne oraz za osoby uczestniczące                      w zajęciach w centrum integracji społecznej</t>
  </si>
  <si>
    <t xml:space="preserve">           środków, o których mowa w art. 5 ust. 1 pkt 2 i 3 u.f.p.</t>
  </si>
  <si>
    <t>Plan wydatków budżetowych na 2010 rok - bieżące</t>
  </si>
  <si>
    <t xml:space="preserve">Składki na ubezpieczenie zdrowotne opłacane za osoby pobierające niektóre świadczenia z pomocy społecznej, niektóre świadczenia rodzinne oraz za osoby uczestniczące                    w zajęciach w centrum integracji społecznej </t>
  </si>
  <si>
    <t>Plan wydatków budżetowych na 2010 rok -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</si>
</sst>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164" fontId="0" fillId="0" borderId="17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4"/>
  <sheetViews>
    <sheetView tabSelected="1" view="pageBreakPreview" zoomScaleNormal="135" zoomScaleSheetLayoutView="100" workbookViewId="0" topLeftCell="A779">
      <selection activeCell="C781" sqref="C781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117" t="s">
        <v>109</v>
      </c>
      <c r="C1" s="117"/>
      <c r="D1" s="32"/>
      <c r="E1" s="1"/>
      <c r="F1" s="1"/>
    </row>
    <row r="3" spans="4:8" ht="13.5" thickBot="1">
      <c r="D3" s="27"/>
      <c r="H3" t="s">
        <v>2</v>
      </c>
    </row>
    <row r="4" spans="2:4" ht="12.75">
      <c r="B4" s="39"/>
      <c r="C4" s="4"/>
      <c r="D4" s="2"/>
    </row>
    <row r="5" spans="2:7" ht="12.75">
      <c r="B5" s="40" t="s">
        <v>0</v>
      </c>
      <c r="C5" s="7" t="s">
        <v>3</v>
      </c>
      <c r="D5" s="3" t="s">
        <v>4</v>
      </c>
      <c r="G5" t="s">
        <v>2</v>
      </c>
    </row>
    <row r="6" spans="2:7" ht="12.75">
      <c r="B6" s="40" t="s">
        <v>1</v>
      </c>
      <c r="C6" s="5"/>
      <c r="D6" s="3" t="s">
        <v>87</v>
      </c>
      <c r="G6" t="s">
        <v>2</v>
      </c>
    </row>
    <row r="7" spans="2:4" ht="13.5" thickBot="1">
      <c r="B7" s="41"/>
      <c r="C7" s="6"/>
      <c r="D7" s="99" t="s">
        <v>31</v>
      </c>
    </row>
    <row r="8" spans="2:4" ht="12.75">
      <c r="B8" s="42"/>
      <c r="D8" s="12"/>
    </row>
    <row r="9" spans="2:4" ht="13.5" thickBot="1">
      <c r="B9" s="90" t="s">
        <v>103</v>
      </c>
      <c r="C9" s="8" t="s">
        <v>5</v>
      </c>
      <c r="D9" s="13">
        <f>SUM(D10)</f>
        <v>1500</v>
      </c>
    </row>
    <row r="10" spans="2:4" ht="13.5" thickTop="1">
      <c r="B10" s="91" t="s">
        <v>104</v>
      </c>
      <c r="C10" s="10" t="s">
        <v>6</v>
      </c>
      <c r="D10" s="14">
        <f>SUM(D11)</f>
        <v>1500</v>
      </c>
    </row>
    <row r="11" spans="2:4" ht="12.75">
      <c r="B11" s="43"/>
      <c r="C11" s="56" t="s">
        <v>7</v>
      </c>
      <c r="D11" s="15">
        <f>SUM(D12)</f>
        <v>1500</v>
      </c>
    </row>
    <row r="12" spans="2:4" ht="12.75">
      <c r="B12" s="43"/>
      <c r="C12" s="56" t="s">
        <v>88</v>
      </c>
      <c r="D12" s="15">
        <v>1500</v>
      </c>
    </row>
    <row r="13" spans="2:4" ht="13.5" thickBot="1">
      <c r="B13" s="25"/>
      <c r="C13" s="57"/>
      <c r="D13" s="16"/>
    </row>
    <row r="14" spans="2:4" ht="13.5" thickTop="1">
      <c r="B14" s="24"/>
      <c r="C14" s="58"/>
      <c r="D14" s="31"/>
    </row>
    <row r="15" spans="2:4" ht="13.5" thickBot="1">
      <c r="B15" s="44">
        <v>600</v>
      </c>
      <c r="C15" s="59" t="s">
        <v>8</v>
      </c>
      <c r="D15" s="13">
        <f>SUM(D16,D20)</f>
        <v>7533440</v>
      </c>
    </row>
    <row r="16" spans="2:4" ht="13.5" thickTop="1">
      <c r="B16" s="45">
        <v>60004</v>
      </c>
      <c r="C16" s="60" t="s">
        <v>9</v>
      </c>
      <c r="D16" s="14">
        <f>SUM(D17)</f>
        <v>855000</v>
      </c>
    </row>
    <row r="17" spans="2:4" ht="12.75">
      <c r="B17" s="43"/>
      <c r="C17" s="61" t="s">
        <v>7</v>
      </c>
      <c r="D17" s="15">
        <f>SUM(D18)</f>
        <v>855000</v>
      </c>
    </row>
    <row r="18" spans="2:4" ht="12.75">
      <c r="B18" s="43"/>
      <c r="C18" s="56" t="s">
        <v>88</v>
      </c>
      <c r="D18" s="15">
        <v>855000</v>
      </c>
    </row>
    <row r="19" spans="2:4" ht="12.75">
      <c r="B19" s="46"/>
      <c r="C19" s="62"/>
      <c r="D19" s="17" t="s">
        <v>2</v>
      </c>
    </row>
    <row r="20" spans="2:4" ht="12.75">
      <c r="B20" s="46">
        <v>60016</v>
      </c>
      <c r="C20" s="62" t="s">
        <v>10</v>
      </c>
      <c r="D20" s="17">
        <f>SUM(D21,D23)</f>
        <v>6678440</v>
      </c>
    </row>
    <row r="21" spans="2:4" ht="12.75">
      <c r="B21" s="43"/>
      <c r="C21" s="61" t="s">
        <v>7</v>
      </c>
      <c r="D21" s="15">
        <f>SUM(D22)</f>
        <v>1470000</v>
      </c>
    </row>
    <row r="22" spans="2:4" ht="12.75">
      <c r="B22" s="43"/>
      <c r="C22" s="56" t="s">
        <v>88</v>
      </c>
      <c r="D22" s="15">
        <v>1470000</v>
      </c>
    </row>
    <row r="23" spans="2:4" ht="12.75">
      <c r="B23" s="43"/>
      <c r="C23" s="63" t="s">
        <v>12</v>
      </c>
      <c r="D23" s="15">
        <f>SUM(D24:D25)</f>
        <v>5208440</v>
      </c>
    </row>
    <row r="24" spans="2:4" ht="12.75">
      <c r="B24" s="43"/>
      <c r="C24" s="63" t="s">
        <v>89</v>
      </c>
      <c r="D24" s="15">
        <v>4133440</v>
      </c>
    </row>
    <row r="25" spans="2:4" ht="12.75">
      <c r="B25" s="43"/>
      <c r="C25" s="63" t="s">
        <v>90</v>
      </c>
      <c r="D25" s="15">
        <v>1075000</v>
      </c>
    </row>
    <row r="26" spans="2:4" ht="13.5" thickBot="1">
      <c r="B26" s="43"/>
      <c r="C26" s="63"/>
      <c r="D26" s="15"/>
    </row>
    <row r="27" spans="2:4" ht="13.5" thickTop="1">
      <c r="B27" s="24"/>
      <c r="C27" s="64"/>
      <c r="D27" s="31"/>
    </row>
    <row r="28" spans="2:4" ht="13.5" thickBot="1">
      <c r="B28" s="44">
        <v>630</v>
      </c>
      <c r="C28" s="59" t="s">
        <v>83</v>
      </c>
      <c r="D28" s="13">
        <f>SUM(D29)</f>
        <v>191700</v>
      </c>
    </row>
    <row r="29" spans="2:4" ht="13.5" thickTop="1">
      <c r="B29" s="45">
        <v>63001</v>
      </c>
      <c r="C29" s="60" t="s">
        <v>84</v>
      </c>
      <c r="D29" s="14">
        <f>SUM(D30,D35,D32)</f>
        <v>191700</v>
      </c>
    </row>
    <row r="30" spans="2:4" ht="12.75">
      <c r="B30" s="43"/>
      <c r="C30" s="61" t="s">
        <v>7</v>
      </c>
      <c r="D30" s="15">
        <f>SUM(D31:D31)</f>
        <v>180200</v>
      </c>
    </row>
    <row r="31" spans="2:4" ht="12.75">
      <c r="B31" s="43"/>
      <c r="C31" s="56" t="s">
        <v>88</v>
      </c>
      <c r="D31" s="15">
        <v>180200</v>
      </c>
    </row>
    <row r="32" spans="2:4" ht="12.75">
      <c r="B32" s="43"/>
      <c r="C32" s="61" t="s">
        <v>12</v>
      </c>
      <c r="D32" s="15">
        <f>SUM(D33)</f>
        <v>11500</v>
      </c>
    </row>
    <row r="33" spans="2:4" ht="12.75">
      <c r="B33" s="43"/>
      <c r="C33" s="63" t="s">
        <v>89</v>
      </c>
      <c r="D33" s="15">
        <v>11500</v>
      </c>
    </row>
    <row r="34" spans="2:4" ht="13.5" thickBot="1">
      <c r="B34" s="43"/>
      <c r="C34" s="65"/>
      <c r="D34" s="15"/>
    </row>
    <row r="35" spans="2:4" ht="13.5" thickTop="1">
      <c r="B35" s="24"/>
      <c r="C35" s="61"/>
      <c r="D35" s="18"/>
    </row>
    <row r="36" spans="2:4" ht="13.5" thickBot="1">
      <c r="B36" s="44">
        <v>700</v>
      </c>
      <c r="C36" s="59" t="s">
        <v>11</v>
      </c>
      <c r="D36" s="19">
        <f>SUM(,D37,D41,D48)</f>
        <v>5331000</v>
      </c>
    </row>
    <row r="37" spans="2:4" ht="13.5" thickTop="1">
      <c r="B37" s="46">
        <v>70004</v>
      </c>
      <c r="C37" s="62" t="s">
        <v>37</v>
      </c>
      <c r="D37" s="22">
        <f>SUM(D38)</f>
        <v>153000</v>
      </c>
    </row>
    <row r="38" spans="2:4" ht="12.75">
      <c r="B38" s="43"/>
      <c r="C38" s="61" t="s">
        <v>7</v>
      </c>
      <c r="D38" s="15">
        <f>SUM(D39)</f>
        <v>153000</v>
      </c>
    </row>
    <row r="39" spans="2:4" ht="12.75">
      <c r="B39" s="43"/>
      <c r="C39" s="56" t="s">
        <v>88</v>
      </c>
      <c r="D39" s="21">
        <v>153000</v>
      </c>
    </row>
    <row r="40" spans="2:4" ht="12.75">
      <c r="B40" s="46"/>
      <c r="C40" s="62"/>
      <c r="D40" s="22"/>
    </row>
    <row r="41" spans="2:4" ht="12.75">
      <c r="B41" s="46">
        <v>70005</v>
      </c>
      <c r="C41" s="62" t="s">
        <v>38</v>
      </c>
      <c r="D41" s="22">
        <f>SUM(D42,D45)</f>
        <v>3168000</v>
      </c>
    </row>
    <row r="42" spans="2:4" ht="12.75">
      <c r="B42" s="43"/>
      <c r="C42" s="61" t="s">
        <v>13</v>
      </c>
      <c r="D42" s="21">
        <f>SUM(D43:D44)</f>
        <v>3133000</v>
      </c>
    </row>
    <row r="43" spans="2:4" ht="12.75">
      <c r="B43" s="43"/>
      <c r="C43" s="61" t="s">
        <v>16</v>
      </c>
      <c r="D43" s="21">
        <f>1600000+148000</f>
        <v>1748000</v>
      </c>
    </row>
    <row r="44" spans="2:4" ht="12.75">
      <c r="B44" s="43"/>
      <c r="C44" s="56" t="s">
        <v>91</v>
      </c>
      <c r="D44" s="21">
        <f>1533000-148000</f>
        <v>1385000</v>
      </c>
    </row>
    <row r="45" spans="2:4" ht="12.75">
      <c r="B45" s="43"/>
      <c r="C45" s="61" t="s">
        <v>12</v>
      </c>
      <c r="D45" s="21">
        <f>SUM(D46)</f>
        <v>35000</v>
      </c>
    </row>
    <row r="46" spans="2:4" ht="12.75">
      <c r="B46" s="43"/>
      <c r="C46" s="63" t="s">
        <v>89</v>
      </c>
      <c r="D46" s="21">
        <v>35000</v>
      </c>
    </row>
    <row r="47" spans="2:4" ht="12.75">
      <c r="B47" s="46"/>
      <c r="C47" s="62"/>
      <c r="D47" s="22"/>
    </row>
    <row r="48" spans="2:4" ht="12.75">
      <c r="B48" s="46">
        <v>70095</v>
      </c>
      <c r="C48" s="62" t="s">
        <v>6</v>
      </c>
      <c r="D48" s="22">
        <f>SUM(D49,D51)</f>
        <v>2010000</v>
      </c>
    </row>
    <row r="49" spans="2:4" ht="12.75">
      <c r="B49" s="43"/>
      <c r="C49" s="66" t="s">
        <v>7</v>
      </c>
      <c r="D49" s="21">
        <f>SUM(D50)</f>
        <v>1460000</v>
      </c>
    </row>
    <row r="50" spans="2:4" ht="12.75">
      <c r="B50" s="43"/>
      <c r="C50" s="56" t="s">
        <v>88</v>
      </c>
      <c r="D50" s="21">
        <v>1460000</v>
      </c>
    </row>
    <row r="51" spans="2:4" ht="12.75">
      <c r="B51" s="43"/>
      <c r="C51" s="61" t="s">
        <v>12</v>
      </c>
      <c r="D51" s="21">
        <v>550000</v>
      </c>
    </row>
    <row r="52" spans="2:4" ht="12.75">
      <c r="B52" s="43"/>
      <c r="C52" s="63" t="s">
        <v>89</v>
      </c>
      <c r="D52" s="21">
        <v>550000</v>
      </c>
    </row>
    <row r="53" spans="2:4" ht="13.5" thickBot="1">
      <c r="B53" s="25"/>
      <c r="C53" s="67"/>
      <c r="D53" s="23"/>
    </row>
    <row r="54" spans="2:4" ht="13.5" thickTop="1">
      <c r="B54" s="24"/>
      <c r="C54" s="61"/>
      <c r="D54" s="24"/>
    </row>
    <row r="55" spans="2:4" ht="13.5" thickBot="1">
      <c r="B55" s="44">
        <v>710</v>
      </c>
      <c r="C55" s="59" t="s">
        <v>14</v>
      </c>
      <c r="D55" s="19">
        <f>SUM(D56,D61,D65)</f>
        <v>768220</v>
      </c>
    </row>
    <row r="56" spans="2:4" ht="13.5" thickTop="1">
      <c r="B56" s="45">
        <v>71004</v>
      </c>
      <c r="C56" s="60" t="s">
        <v>39</v>
      </c>
      <c r="D56" s="20">
        <f>SUM(D57)</f>
        <v>214220</v>
      </c>
    </row>
    <row r="57" spans="2:4" ht="12.75">
      <c r="B57" s="43"/>
      <c r="C57" s="61" t="s">
        <v>7</v>
      </c>
      <c r="D57" s="21">
        <f>SUM(D58:D59)</f>
        <v>214220</v>
      </c>
    </row>
    <row r="58" spans="2:4" ht="12.75">
      <c r="B58" s="43"/>
      <c r="C58" s="61" t="s">
        <v>16</v>
      </c>
      <c r="D58" s="21">
        <v>5000</v>
      </c>
    </row>
    <row r="59" spans="2:4" ht="12.75">
      <c r="B59" s="43"/>
      <c r="C59" s="56" t="s">
        <v>91</v>
      </c>
      <c r="D59" s="21">
        <v>209220</v>
      </c>
    </row>
    <row r="60" spans="2:4" ht="12.75">
      <c r="B60" s="46"/>
      <c r="C60" s="62"/>
      <c r="D60" s="22"/>
    </row>
    <row r="61" spans="2:4" ht="12.75">
      <c r="B61" s="46">
        <v>71014</v>
      </c>
      <c r="C61" s="62" t="s">
        <v>40</v>
      </c>
      <c r="D61" s="22">
        <f>SUM(D62)</f>
        <v>1000</v>
      </c>
    </row>
    <row r="62" spans="2:4" ht="12.75">
      <c r="B62" s="43"/>
      <c r="C62" s="61" t="s">
        <v>7</v>
      </c>
      <c r="D62" s="21">
        <f>SUM(D63)</f>
        <v>1000</v>
      </c>
    </row>
    <row r="63" spans="2:4" ht="12.75">
      <c r="B63" s="43"/>
      <c r="C63" s="56" t="s">
        <v>88</v>
      </c>
      <c r="D63" s="21">
        <v>1000</v>
      </c>
    </row>
    <row r="64" spans="2:4" ht="12.75">
      <c r="B64" s="46"/>
      <c r="C64" s="62"/>
      <c r="D64" s="22"/>
    </row>
    <row r="65" spans="2:4" ht="12.75">
      <c r="B65" s="46">
        <v>71035</v>
      </c>
      <c r="C65" s="62" t="s">
        <v>74</v>
      </c>
      <c r="D65" s="22">
        <f>SUM(D66,D68)</f>
        <v>553000</v>
      </c>
    </row>
    <row r="66" spans="2:4" ht="12.75">
      <c r="B66" s="43"/>
      <c r="C66" s="66" t="s">
        <v>7</v>
      </c>
      <c r="D66" s="21">
        <f>SUM(D67)</f>
        <v>353000</v>
      </c>
    </row>
    <row r="67" spans="2:4" ht="12.75">
      <c r="B67" s="43"/>
      <c r="C67" s="56" t="s">
        <v>88</v>
      </c>
      <c r="D67" s="21">
        <v>353000</v>
      </c>
    </row>
    <row r="68" spans="2:4" ht="12.75">
      <c r="B68" s="43"/>
      <c r="C68" s="61" t="s">
        <v>12</v>
      </c>
      <c r="D68" s="21">
        <f>SUM(D69)</f>
        <v>200000</v>
      </c>
    </row>
    <row r="69" spans="2:4" ht="12.75">
      <c r="B69" s="43"/>
      <c r="C69" s="63" t="s">
        <v>89</v>
      </c>
      <c r="D69" s="21">
        <v>200000</v>
      </c>
    </row>
    <row r="70" spans="2:4" ht="13.5" thickBot="1">
      <c r="B70" s="25"/>
      <c r="C70" s="67"/>
      <c r="D70" s="25"/>
    </row>
    <row r="71" spans="2:4" ht="13.5" thickTop="1">
      <c r="B71" s="24"/>
      <c r="C71" s="64"/>
      <c r="D71" s="24"/>
    </row>
    <row r="72" spans="2:4" ht="13.5" thickBot="1">
      <c r="B72" s="44">
        <v>750</v>
      </c>
      <c r="C72" s="59" t="s">
        <v>15</v>
      </c>
      <c r="D72" s="19">
        <f>SUM(D73,D77,D83,D90,D95)</f>
        <v>9871399</v>
      </c>
    </row>
    <row r="73" spans="2:4" ht="13.5" thickTop="1">
      <c r="B73" s="45">
        <v>75011</v>
      </c>
      <c r="C73" s="60" t="s">
        <v>41</v>
      </c>
      <c r="D73" s="20">
        <f>SUM(D74)</f>
        <v>241800</v>
      </c>
    </row>
    <row r="74" spans="2:4" ht="12.75">
      <c r="B74" s="43"/>
      <c r="C74" s="61" t="s">
        <v>7</v>
      </c>
      <c r="D74" s="21">
        <f>SUM(D75)</f>
        <v>241800</v>
      </c>
    </row>
    <row r="75" spans="2:4" ht="12.75">
      <c r="B75" s="43"/>
      <c r="C75" s="68" t="s">
        <v>16</v>
      </c>
      <c r="D75" s="21">
        <v>241800</v>
      </c>
    </row>
    <row r="76" spans="2:4" ht="12.75">
      <c r="B76" s="46"/>
      <c r="C76" s="62"/>
      <c r="D76" s="22"/>
    </row>
    <row r="77" spans="2:4" ht="12.75">
      <c r="B77" s="46">
        <v>75022</v>
      </c>
      <c r="C77" s="62" t="s">
        <v>42</v>
      </c>
      <c r="D77" s="22">
        <f>SUM(D78)</f>
        <v>328828</v>
      </c>
    </row>
    <row r="78" spans="2:4" ht="12.75">
      <c r="B78" s="43"/>
      <c r="C78" s="61" t="s">
        <v>13</v>
      </c>
      <c r="D78" s="21">
        <f>SUM(D79:D81)</f>
        <v>328828</v>
      </c>
    </row>
    <row r="79" spans="2:4" ht="12.75">
      <c r="B79" s="43"/>
      <c r="C79" s="61" t="s">
        <v>24</v>
      </c>
      <c r="D79" s="21">
        <v>299328</v>
      </c>
    </row>
    <row r="80" spans="2:4" ht="12.75">
      <c r="B80" s="43"/>
      <c r="C80" s="61" t="s">
        <v>92</v>
      </c>
      <c r="D80" s="21">
        <v>3000</v>
      </c>
    </row>
    <row r="81" spans="2:4" ht="12.75">
      <c r="B81" s="43"/>
      <c r="C81" s="56" t="s">
        <v>91</v>
      </c>
      <c r="D81" s="21">
        <f>16500+10000</f>
        <v>26500</v>
      </c>
    </row>
    <row r="82" spans="2:4" ht="12.75">
      <c r="B82" s="46"/>
      <c r="C82" s="62"/>
      <c r="D82" s="22"/>
    </row>
    <row r="83" spans="2:4" ht="12.75">
      <c r="B83" s="46">
        <v>75023</v>
      </c>
      <c r="C83" s="62" t="s">
        <v>43</v>
      </c>
      <c r="D83" s="22">
        <f>SUM(D84,D87)</f>
        <v>8699619</v>
      </c>
    </row>
    <row r="84" spans="2:4" ht="12.75">
      <c r="B84" s="43"/>
      <c r="C84" s="61" t="s">
        <v>7</v>
      </c>
      <c r="D84" s="21">
        <f>SUM(D85:D86)</f>
        <v>8504619</v>
      </c>
    </row>
    <row r="85" spans="2:4" ht="12.75">
      <c r="B85" s="43"/>
      <c r="C85" s="61" t="s">
        <v>16</v>
      </c>
      <c r="D85" s="21">
        <f>6660000-10000</f>
        <v>6650000</v>
      </c>
    </row>
    <row r="86" spans="2:4" ht="12.75">
      <c r="B86" s="43"/>
      <c r="C86" s="56" t="s">
        <v>91</v>
      </c>
      <c r="D86" s="21">
        <v>1854619</v>
      </c>
    </row>
    <row r="87" spans="2:4" ht="12.75">
      <c r="B87" s="43"/>
      <c r="C87" s="68" t="s">
        <v>12</v>
      </c>
      <c r="D87" s="38">
        <f>SUM(D88)</f>
        <v>195000</v>
      </c>
    </row>
    <row r="88" spans="2:4" ht="12.75">
      <c r="B88" s="43"/>
      <c r="C88" s="63" t="s">
        <v>89</v>
      </c>
      <c r="D88" s="38">
        <v>195000</v>
      </c>
    </row>
    <row r="89" spans="2:4" ht="12.75">
      <c r="B89" s="46"/>
      <c r="C89" s="62"/>
      <c r="D89" s="35"/>
    </row>
    <row r="90" spans="2:4" ht="12.75">
      <c r="B90" s="46">
        <v>75075</v>
      </c>
      <c r="C90" s="62" t="s">
        <v>75</v>
      </c>
      <c r="D90" s="22">
        <f>SUM(D91)</f>
        <v>576800</v>
      </c>
    </row>
    <row r="91" spans="2:4" ht="12.75">
      <c r="B91" s="43"/>
      <c r="C91" s="66" t="s">
        <v>25</v>
      </c>
      <c r="D91" s="21">
        <f>SUM(D92,D93)</f>
        <v>576800</v>
      </c>
    </row>
    <row r="92" spans="2:4" ht="12.75">
      <c r="B92" s="43"/>
      <c r="C92" s="66" t="s">
        <v>16</v>
      </c>
      <c r="D92" s="21">
        <v>13300</v>
      </c>
    </row>
    <row r="93" spans="2:4" ht="12.75">
      <c r="B93" s="43"/>
      <c r="C93" s="56" t="s">
        <v>91</v>
      </c>
      <c r="D93" s="21">
        <v>563500</v>
      </c>
    </row>
    <row r="94" spans="2:4" ht="12.75">
      <c r="B94" s="46"/>
      <c r="C94" s="62"/>
      <c r="D94" s="22"/>
    </row>
    <row r="95" spans="2:4" ht="12.75">
      <c r="B95" s="46">
        <v>75095</v>
      </c>
      <c r="C95" s="62" t="s">
        <v>6</v>
      </c>
      <c r="D95" s="22">
        <f>SUM(D96)</f>
        <v>24352</v>
      </c>
    </row>
    <row r="96" spans="2:4" ht="12.75">
      <c r="B96" s="43"/>
      <c r="C96" s="61" t="s">
        <v>7</v>
      </c>
      <c r="D96" s="21">
        <f>SUM(D97:D99)</f>
        <v>24352</v>
      </c>
    </row>
    <row r="97" spans="2:4" ht="12.75">
      <c r="B97" s="43" t="s">
        <v>2</v>
      </c>
      <c r="C97" s="56" t="s">
        <v>88</v>
      </c>
      <c r="D97" s="21">
        <v>11000</v>
      </c>
    </row>
    <row r="98" spans="2:4" ht="12.75">
      <c r="B98" s="43"/>
      <c r="C98" s="56" t="s">
        <v>93</v>
      </c>
      <c r="D98" s="21"/>
    </row>
    <row r="99" spans="2:4" ht="13.5" thickBot="1">
      <c r="B99" s="25"/>
      <c r="C99" s="67" t="s">
        <v>94</v>
      </c>
      <c r="D99" s="23">
        <v>13352</v>
      </c>
    </row>
    <row r="100" spans="2:4" ht="13.5" thickTop="1">
      <c r="B100" s="24"/>
      <c r="C100" s="61"/>
      <c r="D100" s="24"/>
    </row>
    <row r="101" spans="2:4" ht="27" customHeight="1" thickBot="1">
      <c r="B101" s="48">
        <v>751</v>
      </c>
      <c r="C101" s="70" t="s">
        <v>105</v>
      </c>
      <c r="D101" s="19">
        <f>SUM(D102)</f>
        <v>6385</v>
      </c>
    </row>
    <row r="102" spans="2:4" ht="26.25" thickTop="1">
      <c r="B102" s="45">
        <v>75101</v>
      </c>
      <c r="C102" s="71" t="s">
        <v>106</v>
      </c>
      <c r="D102" s="20">
        <f>SUM(D103)</f>
        <v>6385</v>
      </c>
    </row>
    <row r="103" spans="2:4" ht="12.75">
      <c r="B103" s="43"/>
      <c r="C103" s="61" t="s">
        <v>7</v>
      </c>
      <c r="D103" s="21">
        <f>SUM(D104)</f>
        <v>6385</v>
      </c>
    </row>
    <row r="104" spans="2:4" ht="12.75">
      <c r="B104" s="43"/>
      <c r="C104" s="61" t="s">
        <v>16</v>
      </c>
      <c r="D104" s="21">
        <v>6385</v>
      </c>
    </row>
    <row r="105" spans="2:4" ht="13.5" thickBot="1">
      <c r="B105" s="43"/>
      <c r="C105" s="65"/>
      <c r="D105" s="21"/>
    </row>
    <row r="106" spans="2:4" ht="13.5" thickTop="1">
      <c r="B106" s="24"/>
      <c r="C106" s="61"/>
      <c r="D106" s="18"/>
    </row>
    <row r="107" spans="2:4" ht="13.5" thickBot="1">
      <c r="B107" s="44">
        <v>752</v>
      </c>
      <c r="C107" s="59" t="s">
        <v>85</v>
      </c>
      <c r="D107" s="19">
        <f>SUM(D108)</f>
        <v>4500</v>
      </c>
    </row>
    <row r="108" spans="2:4" ht="13.5" thickTop="1">
      <c r="B108" s="46">
        <v>75212</v>
      </c>
      <c r="C108" s="62" t="s">
        <v>86</v>
      </c>
      <c r="D108" s="22">
        <f>SUM(D109,)</f>
        <v>4500</v>
      </c>
    </row>
    <row r="109" spans="2:4" ht="12.75">
      <c r="B109" s="43"/>
      <c r="C109" s="61" t="s">
        <v>7</v>
      </c>
      <c r="D109" s="21">
        <f>SUM(D110)</f>
        <v>4500</v>
      </c>
    </row>
    <row r="110" spans="2:4" ht="12.75">
      <c r="B110" s="43"/>
      <c r="C110" s="56" t="s">
        <v>88</v>
      </c>
      <c r="D110" s="21">
        <v>4500</v>
      </c>
    </row>
    <row r="111" spans="2:4" ht="13.5" thickBot="1">
      <c r="B111" s="43"/>
      <c r="C111" s="65"/>
      <c r="D111" s="21"/>
    </row>
    <row r="112" spans="2:4" ht="13.5" thickTop="1">
      <c r="B112" s="24"/>
      <c r="C112" s="61"/>
      <c r="D112" s="18"/>
    </row>
    <row r="113" spans="2:4" ht="13.5" thickBot="1">
      <c r="B113" s="44">
        <v>754</v>
      </c>
      <c r="C113" s="59" t="s">
        <v>18</v>
      </c>
      <c r="D113" s="19">
        <f>SUM(D114,D118,D125)</f>
        <v>1209520</v>
      </c>
    </row>
    <row r="114" spans="2:4" ht="13.5" thickTop="1">
      <c r="B114" s="46">
        <v>75414</v>
      </c>
      <c r="C114" s="62" t="s">
        <v>44</v>
      </c>
      <c r="D114" s="22">
        <f>SUM(D115,)</f>
        <v>2300</v>
      </c>
    </row>
    <row r="115" spans="2:4" ht="12.75">
      <c r="B115" s="43"/>
      <c r="C115" s="61" t="s">
        <v>7</v>
      </c>
      <c r="D115" s="21">
        <f>SUM(D116)</f>
        <v>2300</v>
      </c>
    </row>
    <row r="116" spans="2:4" ht="12.75">
      <c r="B116" s="43"/>
      <c r="C116" s="56" t="s">
        <v>88</v>
      </c>
      <c r="D116" s="21">
        <v>2300</v>
      </c>
    </row>
    <row r="117" spans="2:4" ht="12.75">
      <c r="B117" s="46"/>
      <c r="C117" s="62"/>
      <c r="D117" s="22"/>
    </row>
    <row r="118" spans="2:4" ht="12.75">
      <c r="B118" s="46">
        <v>75416</v>
      </c>
      <c r="C118" s="62" t="s">
        <v>17</v>
      </c>
      <c r="D118" s="34">
        <f>SUM(D119,D122)</f>
        <v>1192220</v>
      </c>
    </row>
    <row r="119" spans="2:4" ht="12.75">
      <c r="B119" s="43"/>
      <c r="C119" s="61" t="s">
        <v>7</v>
      </c>
      <c r="D119" s="21">
        <f>SUM(D120:D121)</f>
        <v>975640</v>
      </c>
    </row>
    <row r="120" spans="2:4" ht="12.75">
      <c r="B120" s="43"/>
      <c r="C120" s="61" t="s">
        <v>16</v>
      </c>
      <c r="D120" s="21">
        <v>825640</v>
      </c>
    </row>
    <row r="121" spans="2:4" ht="12.75">
      <c r="B121" s="43"/>
      <c r="C121" s="56" t="s">
        <v>91</v>
      </c>
      <c r="D121" s="21">
        <v>150000</v>
      </c>
    </row>
    <row r="122" spans="2:4" ht="12.75">
      <c r="B122" s="43"/>
      <c r="C122" s="68" t="s">
        <v>80</v>
      </c>
      <c r="D122" s="21">
        <f>SUM(D123)</f>
        <v>216580</v>
      </c>
    </row>
    <row r="123" spans="2:4" ht="12.75">
      <c r="B123" s="43"/>
      <c r="C123" s="63" t="s">
        <v>89</v>
      </c>
      <c r="D123" s="21">
        <f>300000-83420</f>
        <v>216580</v>
      </c>
    </row>
    <row r="124" spans="2:4" ht="12.75">
      <c r="B124" s="46"/>
      <c r="C124" s="73"/>
      <c r="D124" s="22"/>
    </row>
    <row r="125" spans="2:4" ht="12.75">
      <c r="B125" s="46">
        <v>75421</v>
      </c>
      <c r="C125" s="62" t="s">
        <v>95</v>
      </c>
      <c r="D125" s="34">
        <f>SUM(D126,D134)</f>
        <v>15000</v>
      </c>
    </row>
    <row r="126" spans="2:4" ht="12.75">
      <c r="B126" s="43"/>
      <c r="C126" s="61" t="s">
        <v>7</v>
      </c>
      <c r="D126" s="21">
        <f>SUM(D127:D127)</f>
        <v>15000</v>
      </c>
    </row>
    <row r="127" spans="2:4" ht="12.75">
      <c r="B127" s="43"/>
      <c r="C127" s="56" t="s">
        <v>88</v>
      </c>
      <c r="D127" s="21">
        <v>15000</v>
      </c>
    </row>
    <row r="128" spans="2:4" ht="13.5" thickBot="1">
      <c r="B128" s="43"/>
      <c r="C128" s="56"/>
      <c r="D128" s="21"/>
    </row>
    <row r="129" spans="2:4" ht="13.5" thickTop="1">
      <c r="B129" s="24"/>
      <c r="C129" s="58"/>
      <c r="D129" s="18"/>
    </row>
    <row r="130" spans="2:4" ht="39" thickBot="1">
      <c r="B130" s="84">
        <v>756</v>
      </c>
      <c r="C130" s="70" t="s">
        <v>96</v>
      </c>
      <c r="D130" s="87">
        <f>SUM(D131)</f>
        <v>25000</v>
      </c>
    </row>
    <row r="131" spans="2:4" ht="26.25" thickTop="1">
      <c r="B131" s="45">
        <v>75647</v>
      </c>
      <c r="C131" s="85" t="s">
        <v>97</v>
      </c>
      <c r="D131" s="20">
        <f>SUM(D132)</f>
        <v>25000</v>
      </c>
    </row>
    <row r="132" spans="2:4" ht="12.75">
      <c r="B132" s="43"/>
      <c r="C132" s="86" t="s">
        <v>25</v>
      </c>
      <c r="D132" s="21">
        <f>SUM(D133)</f>
        <v>25000</v>
      </c>
    </row>
    <row r="133" spans="2:4" ht="12.75">
      <c r="B133" s="43"/>
      <c r="C133" s="56" t="s">
        <v>88</v>
      </c>
      <c r="D133" s="21">
        <v>25000</v>
      </c>
    </row>
    <row r="134" spans="2:4" ht="13.5" thickBot="1">
      <c r="B134" s="25"/>
      <c r="C134" s="72"/>
      <c r="D134" s="23"/>
    </row>
    <row r="135" spans="2:4" ht="13.5" thickTop="1">
      <c r="B135" s="24"/>
      <c r="C135" s="64"/>
      <c r="D135" s="18"/>
    </row>
    <row r="136" spans="2:4" ht="13.5" thickBot="1">
      <c r="B136" s="44">
        <v>757</v>
      </c>
      <c r="C136" s="59" t="s">
        <v>19</v>
      </c>
      <c r="D136" s="19">
        <f>SUM(D137,D141)</f>
        <v>2070200</v>
      </c>
    </row>
    <row r="137" spans="2:4" ht="13.5" thickTop="1">
      <c r="B137" s="45">
        <v>75702</v>
      </c>
      <c r="C137" s="60" t="s">
        <v>45</v>
      </c>
      <c r="D137" s="20">
        <f>SUM(D138)</f>
        <v>1634000</v>
      </c>
    </row>
    <row r="138" spans="2:4" ht="12.75">
      <c r="B138" s="43"/>
      <c r="C138" s="66" t="s">
        <v>7</v>
      </c>
      <c r="D138" s="21">
        <f>SUM(D139)</f>
        <v>1634000</v>
      </c>
    </row>
    <row r="139" spans="2:4" ht="12.75">
      <c r="B139" s="43"/>
      <c r="C139" s="61" t="s">
        <v>76</v>
      </c>
      <c r="D139" s="21">
        <v>1634000</v>
      </c>
    </row>
    <row r="140" spans="2:4" ht="12.75">
      <c r="B140" s="46"/>
      <c r="C140" s="62"/>
      <c r="D140" s="22"/>
    </row>
    <row r="141" spans="2:4" ht="25.5">
      <c r="B141" s="46">
        <v>75704</v>
      </c>
      <c r="C141" s="73" t="s">
        <v>46</v>
      </c>
      <c r="D141" s="22">
        <f>SUM(D142)</f>
        <v>436200</v>
      </c>
    </row>
    <row r="142" spans="2:4" ht="12.75">
      <c r="B142" s="43"/>
      <c r="C142" s="74" t="s">
        <v>77</v>
      </c>
      <c r="D142" s="21">
        <f>SUM(D143)</f>
        <v>436200</v>
      </c>
    </row>
    <row r="143" spans="2:4" ht="13.5" thickBot="1">
      <c r="B143" s="25"/>
      <c r="C143" s="67" t="s">
        <v>98</v>
      </c>
      <c r="D143" s="23">
        <v>436200</v>
      </c>
    </row>
    <row r="144" spans="2:4" ht="13.5" thickTop="1">
      <c r="B144" s="24"/>
      <c r="C144" s="61"/>
      <c r="D144" s="18"/>
    </row>
    <row r="145" spans="2:4" ht="13.5" thickBot="1">
      <c r="B145" s="44">
        <v>758</v>
      </c>
      <c r="C145" s="59" t="s">
        <v>20</v>
      </c>
      <c r="D145" s="19">
        <f>SUM(D146)</f>
        <v>350000</v>
      </c>
    </row>
    <row r="146" spans="2:4" ht="13.5" thickTop="1">
      <c r="B146" s="46">
        <v>75818</v>
      </c>
      <c r="C146" s="62" t="s">
        <v>47</v>
      </c>
      <c r="D146" s="22">
        <f>SUM(D147,D149)</f>
        <v>350000</v>
      </c>
    </row>
    <row r="147" spans="2:4" ht="12.75">
      <c r="B147" s="43"/>
      <c r="C147" s="61" t="s">
        <v>33</v>
      </c>
      <c r="D147" s="21">
        <f>SUM(D148)</f>
        <v>200000</v>
      </c>
    </row>
    <row r="148" spans="2:4" ht="12.75">
      <c r="B148" s="46"/>
      <c r="C148" s="62" t="s">
        <v>34</v>
      </c>
      <c r="D148" s="22">
        <v>200000</v>
      </c>
    </row>
    <row r="149" spans="2:4" ht="12.75">
      <c r="B149" s="43"/>
      <c r="C149" s="61" t="s">
        <v>35</v>
      </c>
      <c r="D149" s="21">
        <f>SUM(D150)</f>
        <v>150000</v>
      </c>
    </row>
    <row r="150" spans="2:4" ht="12.75">
      <c r="B150" s="43"/>
      <c r="C150" s="61" t="s">
        <v>34</v>
      </c>
      <c r="D150" s="21">
        <f>SUM(D151:D152)</f>
        <v>150000</v>
      </c>
    </row>
    <row r="151" spans="2:4" ht="25.5">
      <c r="B151" s="43"/>
      <c r="C151" s="75" t="s">
        <v>82</v>
      </c>
      <c r="D151" s="21">
        <v>15000</v>
      </c>
    </row>
    <row r="152" spans="2:4" ht="12.75">
      <c r="B152" s="43"/>
      <c r="C152" s="76" t="s">
        <v>36</v>
      </c>
      <c r="D152" s="21">
        <v>135000</v>
      </c>
    </row>
    <row r="153" spans="2:4" ht="13.5" thickBot="1">
      <c r="B153" s="25"/>
      <c r="C153" s="67"/>
      <c r="D153" s="23"/>
    </row>
    <row r="154" spans="2:4" ht="13.5" thickTop="1">
      <c r="B154" s="24"/>
      <c r="C154" s="64"/>
      <c r="D154" s="24"/>
    </row>
    <row r="155" spans="2:4" ht="13.5" thickBot="1">
      <c r="B155" s="44">
        <v>801</v>
      </c>
      <c r="C155" s="59" t="s">
        <v>21</v>
      </c>
      <c r="D155" s="19">
        <f>SUM(D156,D165,D173,D182,D186,D191,D196)</f>
        <v>35090644</v>
      </c>
    </row>
    <row r="156" spans="2:4" ht="13.5" thickTop="1">
      <c r="B156" s="45">
        <v>80101</v>
      </c>
      <c r="C156" s="60" t="s">
        <v>48</v>
      </c>
      <c r="D156" s="20">
        <f>SUM(D157,D160)</f>
        <v>12121997</v>
      </c>
    </row>
    <row r="157" spans="2:4" ht="12.75">
      <c r="B157" s="43"/>
      <c r="C157" s="61" t="s">
        <v>7</v>
      </c>
      <c r="D157" s="21">
        <f>SUM(D158:D159)</f>
        <v>10762997</v>
      </c>
    </row>
    <row r="158" spans="2:4" ht="12.75">
      <c r="B158" s="43"/>
      <c r="C158" s="61" t="s">
        <v>16</v>
      </c>
      <c r="D158" s="21">
        <v>8468901</v>
      </c>
    </row>
    <row r="159" spans="2:4" ht="12.75">
      <c r="B159" s="43"/>
      <c r="C159" s="56" t="s">
        <v>91</v>
      </c>
      <c r="D159" s="21">
        <v>2294096</v>
      </c>
    </row>
    <row r="160" spans="2:4" ht="12.75">
      <c r="B160" s="43"/>
      <c r="C160" s="77" t="s">
        <v>12</v>
      </c>
      <c r="D160" s="29">
        <f>SUM(D161)</f>
        <v>1359000</v>
      </c>
    </row>
    <row r="161" spans="2:4" ht="11.25" customHeight="1">
      <c r="B161" s="43"/>
      <c r="C161" s="88" t="s">
        <v>89</v>
      </c>
      <c r="D161" s="29">
        <f>1304000+55000</f>
        <v>1359000</v>
      </c>
    </row>
    <row r="162" spans="2:4" ht="11.25" customHeight="1">
      <c r="B162" s="43"/>
      <c r="C162" s="52" t="s">
        <v>100</v>
      </c>
      <c r="D162" s="29"/>
    </row>
    <row r="163" spans="2:4" ht="11.25" customHeight="1">
      <c r="B163" s="43"/>
      <c r="C163" s="89" t="s">
        <v>111</v>
      </c>
      <c r="D163" s="29">
        <v>49000</v>
      </c>
    </row>
    <row r="164" spans="2:4" ht="12.75">
      <c r="B164" s="46"/>
      <c r="C164" s="92"/>
      <c r="D164" s="93"/>
    </row>
    <row r="165" spans="2:4" ht="12.75">
      <c r="B165" s="46">
        <v>80104</v>
      </c>
      <c r="C165" s="62" t="s">
        <v>49</v>
      </c>
      <c r="D165" s="22">
        <f>SUM(D166,D170)</f>
        <v>11586975</v>
      </c>
    </row>
    <row r="166" spans="2:4" ht="12.75">
      <c r="B166" s="43"/>
      <c r="C166" s="61" t="s">
        <v>7</v>
      </c>
      <c r="D166" s="21">
        <f>SUM(D167,D168:D169)</f>
        <v>10218975</v>
      </c>
    </row>
    <row r="167" spans="2:4" ht="12.75">
      <c r="B167" s="43"/>
      <c r="C167" s="61" t="s">
        <v>16</v>
      </c>
      <c r="D167" s="21">
        <v>7855884</v>
      </c>
    </row>
    <row r="168" spans="2:4" ht="12.75">
      <c r="B168" s="43"/>
      <c r="C168" s="56" t="s">
        <v>91</v>
      </c>
      <c r="D168" s="21">
        <v>2350991</v>
      </c>
    </row>
    <row r="169" spans="1:4" ht="12.75">
      <c r="A169" t="s">
        <v>2</v>
      </c>
      <c r="B169" s="43"/>
      <c r="C169" s="56" t="s">
        <v>101</v>
      </c>
      <c r="D169" s="21">
        <f>9300+2800</f>
        <v>12100</v>
      </c>
    </row>
    <row r="170" spans="2:4" ht="12.75">
      <c r="B170" s="43"/>
      <c r="C170" s="61" t="s">
        <v>12</v>
      </c>
      <c r="D170" s="21">
        <f>SUM(D171)</f>
        <v>1368000</v>
      </c>
    </row>
    <row r="171" spans="2:4" ht="12.75">
      <c r="B171" s="43"/>
      <c r="C171" s="88" t="s">
        <v>89</v>
      </c>
      <c r="D171" s="21">
        <v>1368000</v>
      </c>
    </row>
    <row r="172" spans="2:4" ht="12.75">
      <c r="B172" s="46"/>
      <c r="C172" s="62"/>
      <c r="D172" s="22"/>
    </row>
    <row r="173" spans="2:4" ht="12.75">
      <c r="B173" s="46">
        <v>80110</v>
      </c>
      <c r="C173" s="62" t="s">
        <v>50</v>
      </c>
      <c r="D173" s="22">
        <f>SUM(D174,D177)</f>
        <v>10197325</v>
      </c>
    </row>
    <row r="174" spans="2:4" ht="12.75">
      <c r="B174" s="43"/>
      <c r="C174" s="61" t="s">
        <v>7</v>
      </c>
      <c r="D174" s="21">
        <f>SUM(D175:D176)</f>
        <v>8540325</v>
      </c>
    </row>
    <row r="175" spans="2:4" ht="12.75">
      <c r="B175" s="43"/>
      <c r="C175" s="61" t="s">
        <v>16</v>
      </c>
      <c r="D175" s="21">
        <v>6969012</v>
      </c>
    </row>
    <row r="176" spans="2:4" ht="12.75">
      <c r="B176" s="43"/>
      <c r="C176" s="56" t="s">
        <v>91</v>
      </c>
      <c r="D176" s="21">
        <v>1571313</v>
      </c>
    </row>
    <row r="177" spans="2:6" ht="12.75">
      <c r="B177" s="43"/>
      <c r="C177" s="68" t="s">
        <v>12</v>
      </c>
      <c r="D177" s="21">
        <f>SUM(D178)</f>
        <v>1657000</v>
      </c>
      <c r="E177" s="11"/>
      <c r="F177" s="28"/>
    </row>
    <row r="178" spans="2:6" ht="12.75">
      <c r="B178" s="43"/>
      <c r="C178" s="88" t="s">
        <v>89</v>
      </c>
      <c r="D178" s="21">
        <v>1657000</v>
      </c>
      <c r="E178" s="11"/>
      <c r="F178" s="28"/>
    </row>
    <row r="179" spans="2:6" ht="12.75">
      <c r="B179" s="43"/>
      <c r="C179" s="52" t="s">
        <v>100</v>
      </c>
      <c r="D179" s="21"/>
      <c r="E179" s="11"/>
      <c r="F179" s="28"/>
    </row>
    <row r="180" spans="2:6" ht="12.75">
      <c r="B180" s="43"/>
      <c r="C180" s="89" t="s">
        <v>99</v>
      </c>
      <c r="D180" s="21">
        <v>609000</v>
      </c>
      <c r="E180" s="11"/>
      <c r="F180" s="28"/>
    </row>
    <row r="181" spans="2:6" ht="12.75">
      <c r="B181" s="46"/>
      <c r="C181" s="62"/>
      <c r="D181" s="22"/>
      <c r="E181" s="11"/>
      <c r="F181" s="28"/>
    </row>
    <row r="182" spans="2:4" ht="12.75">
      <c r="B182" s="46">
        <v>80113</v>
      </c>
      <c r="C182" s="62" t="s">
        <v>78</v>
      </c>
      <c r="D182" s="22">
        <f>SUM(D183)</f>
        <v>45000</v>
      </c>
    </row>
    <row r="183" spans="2:4" ht="12.75">
      <c r="B183" s="43"/>
      <c r="C183" s="66" t="s">
        <v>25</v>
      </c>
      <c r="D183" s="21">
        <f>SUM(D184)</f>
        <v>45000</v>
      </c>
    </row>
    <row r="184" spans="2:4" ht="12.75">
      <c r="B184" s="43"/>
      <c r="C184" s="56" t="s">
        <v>88</v>
      </c>
      <c r="D184" s="21">
        <v>45000</v>
      </c>
    </row>
    <row r="185" spans="2:4" ht="12.75">
      <c r="B185" s="46"/>
      <c r="C185" s="62"/>
      <c r="D185" s="22"/>
    </row>
    <row r="186" spans="2:4" ht="12.75">
      <c r="B186" s="49">
        <v>80114</v>
      </c>
      <c r="C186" s="78" t="s">
        <v>51</v>
      </c>
      <c r="D186" s="33">
        <f>SUM(D187)</f>
        <v>616810</v>
      </c>
    </row>
    <row r="187" spans="2:4" ht="12.75">
      <c r="B187" s="43"/>
      <c r="C187" s="61" t="s">
        <v>7</v>
      </c>
      <c r="D187" s="21">
        <f>SUM(D188:D189)</f>
        <v>616810</v>
      </c>
    </row>
    <row r="188" spans="2:4" ht="12.75">
      <c r="B188" s="43"/>
      <c r="C188" s="61" t="s">
        <v>16</v>
      </c>
      <c r="D188" s="21">
        <v>570072</v>
      </c>
    </row>
    <row r="189" spans="2:4" ht="12.75">
      <c r="B189" s="43"/>
      <c r="C189" s="56" t="s">
        <v>91</v>
      </c>
      <c r="D189" s="21">
        <v>46738</v>
      </c>
    </row>
    <row r="190" spans="2:4" ht="12.75">
      <c r="B190" s="46"/>
      <c r="C190" s="62"/>
      <c r="D190" s="22"/>
    </row>
    <row r="191" spans="2:4" ht="12.75">
      <c r="B191" s="46">
        <v>80146</v>
      </c>
      <c r="C191" s="62" t="s">
        <v>52</v>
      </c>
      <c r="D191" s="22">
        <f>SUM(D192)</f>
        <v>147053</v>
      </c>
    </row>
    <row r="192" spans="2:4" ht="12.75">
      <c r="B192" s="43"/>
      <c r="C192" s="61" t="s">
        <v>7</v>
      </c>
      <c r="D192" s="21">
        <f>SUM(D193:D194)</f>
        <v>147053</v>
      </c>
    </row>
    <row r="193" spans="2:4" ht="12.75">
      <c r="B193" s="43"/>
      <c r="C193" s="61" t="s">
        <v>16</v>
      </c>
      <c r="D193" s="21">
        <v>500</v>
      </c>
    </row>
    <row r="194" spans="2:4" ht="12.75">
      <c r="B194" s="43"/>
      <c r="C194" s="56" t="s">
        <v>91</v>
      </c>
      <c r="D194" s="21">
        <v>146553</v>
      </c>
    </row>
    <row r="195" spans="2:4" ht="12.75">
      <c r="B195" s="46"/>
      <c r="C195" s="62"/>
      <c r="D195" s="22"/>
    </row>
    <row r="196" spans="2:4" ht="12.75">
      <c r="B196" s="46">
        <v>80195</v>
      </c>
      <c r="C196" s="62" t="s">
        <v>6</v>
      </c>
      <c r="D196" s="22">
        <f>SUM(D197)</f>
        <v>375484</v>
      </c>
    </row>
    <row r="197" spans="2:4" ht="12.75">
      <c r="B197" s="43"/>
      <c r="C197" s="68" t="s">
        <v>7</v>
      </c>
      <c r="D197" s="21">
        <f>SUM(D198:D199,D201)</f>
        <v>375484</v>
      </c>
    </row>
    <row r="198" spans="2:4" ht="12.75">
      <c r="B198" s="43"/>
      <c r="C198" s="61" t="s">
        <v>16</v>
      </c>
      <c r="D198" s="21">
        <v>2500</v>
      </c>
    </row>
    <row r="199" spans="2:4" ht="12.75">
      <c r="B199" s="43"/>
      <c r="C199" s="56" t="s">
        <v>91</v>
      </c>
      <c r="D199" s="21">
        <v>300511</v>
      </c>
    </row>
    <row r="200" spans="2:4" ht="12.75">
      <c r="B200" s="43"/>
      <c r="C200" s="56" t="s">
        <v>93</v>
      </c>
      <c r="D200" s="21"/>
    </row>
    <row r="201" spans="2:4" ht="12.75">
      <c r="B201" s="43"/>
      <c r="C201" s="89" t="s">
        <v>94</v>
      </c>
      <c r="D201" s="21">
        <v>72473</v>
      </c>
    </row>
    <row r="202" spans="2:4" ht="13.5" thickBot="1">
      <c r="B202" s="25"/>
      <c r="C202" s="67"/>
      <c r="D202" s="23"/>
    </row>
    <row r="203" spans="2:4" ht="13.5" thickTop="1">
      <c r="B203" s="24"/>
      <c r="C203" s="79"/>
      <c r="D203" s="18"/>
    </row>
    <row r="204" spans="2:4" ht="13.5" thickBot="1">
      <c r="B204" s="44">
        <v>851</v>
      </c>
      <c r="C204" s="59" t="s">
        <v>23</v>
      </c>
      <c r="D204" s="19">
        <f>SUM(D206,D211,D217)</f>
        <v>803300</v>
      </c>
    </row>
    <row r="205" spans="2:4" ht="13.5" thickTop="1">
      <c r="B205" s="50"/>
      <c r="C205" s="80"/>
      <c r="D205" s="36"/>
    </row>
    <row r="206" spans="2:4" ht="12.75">
      <c r="B206" s="51">
        <v>85153</v>
      </c>
      <c r="C206" s="62" t="s">
        <v>81</v>
      </c>
      <c r="D206" s="35">
        <f>SUM(D207)</f>
        <v>20000</v>
      </c>
    </row>
    <row r="207" spans="2:4" ht="12.75">
      <c r="B207" s="52"/>
      <c r="C207" s="66" t="s">
        <v>25</v>
      </c>
      <c r="D207" s="38">
        <f>SUM(D208:D209)</f>
        <v>20000</v>
      </c>
    </row>
    <row r="208" spans="2:4" ht="12.75">
      <c r="B208" s="53"/>
      <c r="C208" s="61" t="s">
        <v>16</v>
      </c>
      <c r="D208" s="37">
        <v>19560</v>
      </c>
    </row>
    <row r="209" spans="2:4" ht="12.75">
      <c r="B209" s="53"/>
      <c r="C209" s="56" t="s">
        <v>91</v>
      </c>
      <c r="D209" s="37">
        <v>440</v>
      </c>
    </row>
    <row r="210" spans="2:4" ht="12.75">
      <c r="B210" s="94"/>
      <c r="C210" s="95"/>
      <c r="D210" s="96"/>
    </row>
    <row r="211" spans="2:4" ht="12.75">
      <c r="B211" s="46">
        <v>85154</v>
      </c>
      <c r="C211" s="62" t="s">
        <v>53</v>
      </c>
      <c r="D211" s="22">
        <f>SUM(D212)</f>
        <v>700000</v>
      </c>
    </row>
    <row r="212" spans="2:4" ht="12.75">
      <c r="B212" s="43"/>
      <c r="C212" s="61" t="s">
        <v>7</v>
      </c>
      <c r="D212" s="21">
        <f>SUM(D213:D215)</f>
        <v>700000</v>
      </c>
    </row>
    <row r="213" spans="2:4" ht="12.75">
      <c r="B213" s="43"/>
      <c r="C213" s="61" t="s">
        <v>16</v>
      </c>
      <c r="D213" s="21">
        <v>50000</v>
      </c>
    </row>
    <row r="214" spans="2:4" ht="12.75">
      <c r="B214" s="43"/>
      <c r="C214" s="56" t="s">
        <v>91</v>
      </c>
      <c r="D214" s="21">
        <v>430000</v>
      </c>
    </row>
    <row r="215" spans="2:4" ht="12.75">
      <c r="B215" s="43"/>
      <c r="C215" s="61" t="s">
        <v>101</v>
      </c>
      <c r="D215" s="21">
        <v>220000</v>
      </c>
    </row>
    <row r="216" spans="2:4" ht="12.75">
      <c r="B216" s="46"/>
      <c r="C216" s="62"/>
      <c r="D216" s="22"/>
    </row>
    <row r="217" spans="2:4" ht="12.75">
      <c r="B217" s="46">
        <v>85195</v>
      </c>
      <c r="C217" s="62" t="s">
        <v>6</v>
      </c>
      <c r="D217" s="22">
        <f>SUM(D218)</f>
        <v>83300</v>
      </c>
    </row>
    <row r="218" spans="2:4" ht="12.75">
      <c r="B218" s="43"/>
      <c r="C218" s="61" t="s">
        <v>7</v>
      </c>
      <c r="D218" s="21">
        <f>SUM(D219:D220)</f>
        <v>83300</v>
      </c>
    </row>
    <row r="219" spans="2:4" ht="12.75">
      <c r="B219" s="43"/>
      <c r="C219" s="56" t="s">
        <v>88</v>
      </c>
      <c r="D219" s="21">
        <v>68300</v>
      </c>
    </row>
    <row r="220" spans="2:4" ht="12.75">
      <c r="B220" s="43"/>
      <c r="C220" s="61" t="s">
        <v>101</v>
      </c>
      <c r="D220" s="21">
        <v>15000</v>
      </c>
    </row>
    <row r="221" spans="2:4" ht="13.5" thickBot="1">
      <c r="B221" s="43"/>
      <c r="C221" s="61"/>
      <c r="D221" s="21"/>
    </row>
    <row r="222" spans="2:4" ht="13.5" thickTop="1">
      <c r="B222" s="24"/>
      <c r="C222" s="79"/>
      <c r="D222" s="18"/>
    </row>
    <row r="223" spans="2:4" ht="13.5" thickBot="1">
      <c r="B223" s="44">
        <v>852</v>
      </c>
      <c r="C223" s="59" t="s">
        <v>32</v>
      </c>
      <c r="D223" s="19">
        <f>SUM(D224,D231,D236,D242,D246,D251,D256,D260,D267,D272)</f>
        <v>16175458</v>
      </c>
    </row>
    <row r="224" spans="2:4" ht="13.5" thickTop="1">
      <c r="B224" s="45">
        <v>85202</v>
      </c>
      <c r="C224" s="60" t="s">
        <v>54</v>
      </c>
      <c r="D224" s="20">
        <f>SUM(D225,D229)</f>
        <v>456236</v>
      </c>
    </row>
    <row r="225" spans="2:4" ht="12.75">
      <c r="B225" s="43"/>
      <c r="C225" s="81" t="s">
        <v>7</v>
      </c>
      <c r="D225" s="21">
        <f>SUM(D226:D227)</f>
        <v>449036</v>
      </c>
    </row>
    <row r="226" spans="2:4" ht="12.75">
      <c r="B226" s="43"/>
      <c r="C226" s="61" t="s">
        <v>16</v>
      </c>
      <c r="D226" s="21">
        <v>354646</v>
      </c>
    </row>
    <row r="227" spans="2:4" ht="12.75">
      <c r="B227" s="43"/>
      <c r="C227" s="56" t="s">
        <v>91</v>
      </c>
      <c r="D227" s="21">
        <v>94390</v>
      </c>
    </row>
    <row r="228" spans="2:4" ht="12.75">
      <c r="B228" s="43"/>
      <c r="C228" s="61" t="s">
        <v>12</v>
      </c>
      <c r="D228" s="21">
        <f>SUM(D229)</f>
        <v>7200</v>
      </c>
    </row>
    <row r="229" spans="2:4" ht="12.75">
      <c r="B229" s="43"/>
      <c r="C229" s="88" t="s">
        <v>89</v>
      </c>
      <c r="D229" s="21">
        <v>7200</v>
      </c>
    </row>
    <row r="230" spans="2:4" ht="12.75">
      <c r="B230" s="46"/>
      <c r="C230" s="62"/>
      <c r="D230" s="22"/>
    </row>
    <row r="231" spans="2:4" ht="12.75">
      <c r="B231" s="46">
        <v>85205</v>
      </c>
      <c r="C231" s="62" t="s">
        <v>102</v>
      </c>
      <c r="D231" s="22">
        <f>SUM(D232)</f>
        <v>10000</v>
      </c>
    </row>
    <row r="232" spans="2:4" ht="12.75">
      <c r="B232" s="43"/>
      <c r="C232" s="66" t="s">
        <v>25</v>
      </c>
      <c r="D232" s="21">
        <f>SUM(D233:D234)</f>
        <v>10000</v>
      </c>
    </row>
    <row r="233" spans="2:4" ht="12.75">
      <c r="B233" s="43"/>
      <c r="C233" s="61" t="s">
        <v>16</v>
      </c>
      <c r="D233" s="21">
        <v>8095</v>
      </c>
    </row>
    <row r="234" spans="2:4" ht="12.75">
      <c r="B234" s="43"/>
      <c r="C234" s="56" t="s">
        <v>91</v>
      </c>
      <c r="D234" s="21">
        <v>1905</v>
      </c>
    </row>
    <row r="235" spans="2:4" ht="12.75">
      <c r="B235" s="46"/>
      <c r="C235" s="62"/>
      <c r="D235" s="22"/>
    </row>
    <row r="236" spans="2:4" ht="38.25">
      <c r="B236" s="46">
        <v>85212</v>
      </c>
      <c r="C236" s="73" t="s">
        <v>55</v>
      </c>
      <c r="D236" s="22">
        <f>SUM(D237)</f>
        <v>9370000</v>
      </c>
    </row>
    <row r="237" spans="2:4" ht="12.75">
      <c r="B237" s="43"/>
      <c r="C237" s="74" t="s">
        <v>7</v>
      </c>
      <c r="D237" s="21">
        <f>SUM(D238:D240)</f>
        <v>9370000</v>
      </c>
    </row>
    <row r="238" spans="2:4" ht="12.75">
      <c r="B238" s="43"/>
      <c r="C238" s="74" t="s">
        <v>24</v>
      </c>
      <c r="D238" s="21">
        <f>9096460+80000</f>
        <v>9176460</v>
      </c>
    </row>
    <row r="239" spans="2:4" ht="12.75">
      <c r="B239" s="43"/>
      <c r="C239" s="61" t="s">
        <v>92</v>
      </c>
      <c r="D239" s="21">
        <v>157000</v>
      </c>
    </row>
    <row r="240" spans="2:4" ht="12.75">
      <c r="B240" s="43"/>
      <c r="C240" s="56" t="s">
        <v>91</v>
      </c>
      <c r="D240" s="21">
        <f>24540+12000</f>
        <v>36540</v>
      </c>
    </row>
    <row r="241" spans="2:4" ht="12.75">
      <c r="B241" s="46"/>
      <c r="C241" s="62"/>
      <c r="D241" s="22"/>
    </row>
    <row r="242" spans="2:4" ht="51">
      <c r="B242" s="46">
        <v>85213</v>
      </c>
      <c r="C242" s="73" t="s">
        <v>110</v>
      </c>
      <c r="D242" s="22">
        <f>SUM(D243)</f>
        <v>54800</v>
      </c>
    </row>
    <row r="243" spans="2:4" ht="12.75">
      <c r="B243" s="43"/>
      <c r="C243" s="61" t="s">
        <v>7</v>
      </c>
      <c r="D243" s="21">
        <f>SUM(D244)</f>
        <v>54800</v>
      </c>
    </row>
    <row r="244" spans="2:4" ht="12.75">
      <c r="B244" s="43"/>
      <c r="C244" s="61" t="s">
        <v>24</v>
      </c>
      <c r="D244" s="21">
        <v>54800</v>
      </c>
    </row>
    <row r="245" spans="2:4" ht="12.75">
      <c r="B245" s="46"/>
      <c r="C245" s="62"/>
      <c r="D245" s="22"/>
    </row>
    <row r="246" spans="2:4" ht="25.5">
      <c r="B246" s="54">
        <v>85214</v>
      </c>
      <c r="C246" s="73" t="s">
        <v>56</v>
      </c>
      <c r="D246" s="22">
        <f>SUM(D247)</f>
        <v>2294000</v>
      </c>
    </row>
    <row r="247" spans="2:4" ht="12.75">
      <c r="B247" s="43"/>
      <c r="C247" s="61" t="s">
        <v>7</v>
      </c>
      <c r="D247" s="21">
        <f>SUM(D248:D249)</f>
        <v>2294000</v>
      </c>
    </row>
    <row r="248" spans="2:4" ht="12.75">
      <c r="B248" s="43"/>
      <c r="C248" s="61" t="s">
        <v>24</v>
      </c>
      <c r="D248" s="21">
        <v>1741000</v>
      </c>
    </row>
    <row r="249" spans="2:4" ht="12.75">
      <c r="B249" s="43"/>
      <c r="C249" s="56" t="s">
        <v>91</v>
      </c>
      <c r="D249" s="21">
        <v>553000</v>
      </c>
    </row>
    <row r="250" spans="2:4" ht="12.75">
      <c r="B250" s="46"/>
      <c r="C250" s="62"/>
      <c r="D250" s="22"/>
    </row>
    <row r="251" spans="2:4" ht="12.75">
      <c r="B251" s="46">
        <v>85215</v>
      </c>
      <c r="C251" s="62" t="s">
        <v>57</v>
      </c>
      <c r="D251" s="22">
        <f>SUM(D252)</f>
        <v>1704000</v>
      </c>
    </row>
    <row r="252" spans="2:4" ht="12.75">
      <c r="B252" s="43"/>
      <c r="C252" s="61" t="s">
        <v>7</v>
      </c>
      <c r="D252" s="21">
        <f>SUM(D253:D254)</f>
        <v>1704000</v>
      </c>
    </row>
    <row r="253" spans="2:4" ht="12.75">
      <c r="B253" s="43"/>
      <c r="C253" s="61" t="s">
        <v>24</v>
      </c>
      <c r="D253" s="21">
        <v>1700000</v>
      </c>
    </row>
    <row r="254" spans="2:4" ht="12.75">
      <c r="B254" s="43"/>
      <c r="C254" s="97" t="s">
        <v>91</v>
      </c>
      <c r="D254" s="21">
        <v>4000</v>
      </c>
    </row>
    <row r="255" spans="2:4" ht="12.75">
      <c r="B255" s="46"/>
      <c r="C255" s="98"/>
      <c r="D255" s="22"/>
    </row>
    <row r="256" spans="2:4" ht="12.75">
      <c r="B256" s="46">
        <v>85216</v>
      </c>
      <c r="C256" s="98" t="s">
        <v>107</v>
      </c>
      <c r="D256" s="22">
        <f>SUM(D257)</f>
        <v>490000</v>
      </c>
    </row>
    <row r="257" spans="2:4" ht="12.75">
      <c r="B257" s="43"/>
      <c r="C257" s="86" t="s">
        <v>7</v>
      </c>
      <c r="D257" s="21">
        <f>SUM(D258)</f>
        <v>490000</v>
      </c>
    </row>
    <row r="258" spans="2:4" ht="12.75">
      <c r="B258" s="43"/>
      <c r="C258" s="61" t="s">
        <v>24</v>
      </c>
      <c r="D258" s="21">
        <v>490000</v>
      </c>
    </row>
    <row r="259" spans="2:4" ht="12.75">
      <c r="B259" s="46"/>
      <c r="C259" s="98"/>
      <c r="D259" s="22"/>
    </row>
    <row r="260" spans="2:4" ht="12.75">
      <c r="B260" s="46">
        <v>85219</v>
      </c>
      <c r="C260" s="62" t="s">
        <v>58</v>
      </c>
      <c r="D260" s="22">
        <f>SUM(D261,D264)</f>
        <v>1540422</v>
      </c>
    </row>
    <row r="261" spans="2:4" ht="12.75">
      <c r="B261" s="43"/>
      <c r="C261" s="61" t="s">
        <v>25</v>
      </c>
      <c r="D261" s="21">
        <f>SUM(D262:D263)</f>
        <v>1518182</v>
      </c>
    </row>
    <row r="262" spans="2:4" ht="12.75">
      <c r="B262" s="43"/>
      <c r="C262" s="61" t="s">
        <v>16</v>
      </c>
      <c r="D262" s="21">
        <v>1277677</v>
      </c>
    </row>
    <row r="263" spans="2:4" ht="12.75">
      <c r="B263" s="43"/>
      <c r="C263" s="97" t="s">
        <v>91</v>
      </c>
      <c r="D263" s="21">
        <v>240505</v>
      </c>
    </row>
    <row r="264" spans="2:6" ht="12.75">
      <c r="B264" s="43"/>
      <c r="C264" s="68" t="s">
        <v>12</v>
      </c>
      <c r="D264" s="21">
        <f>SUM(D265)</f>
        <v>22240</v>
      </c>
      <c r="E264" s="28"/>
      <c r="F264" s="28"/>
    </row>
    <row r="265" spans="2:6" ht="12.75">
      <c r="B265" s="43"/>
      <c r="C265" s="88" t="s">
        <v>89</v>
      </c>
      <c r="D265" s="21">
        <v>22240</v>
      </c>
      <c r="E265" s="28"/>
      <c r="F265" s="28"/>
    </row>
    <row r="266" spans="2:6" ht="12.75">
      <c r="B266" s="46"/>
      <c r="C266" s="62"/>
      <c r="D266" s="22"/>
      <c r="E266" s="11"/>
      <c r="F266" s="28"/>
    </row>
    <row r="267" spans="2:4" ht="27" customHeight="1">
      <c r="B267" s="49">
        <v>85220</v>
      </c>
      <c r="C267" s="82" t="s">
        <v>59</v>
      </c>
      <c r="D267" s="33">
        <f>SUM(D268)</f>
        <v>85000</v>
      </c>
    </row>
    <row r="268" spans="2:4" ht="12.75">
      <c r="B268" s="43"/>
      <c r="C268" s="61" t="s">
        <v>7</v>
      </c>
      <c r="D268" s="21">
        <f>SUM(D269:D270)</f>
        <v>85000</v>
      </c>
    </row>
    <row r="269" spans="2:4" ht="12.75">
      <c r="B269" s="43"/>
      <c r="C269" s="61" t="s">
        <v>16</v>
      </c>
      <c r="D269" s="21">
        <v>78120</v>
      </c>
    </row>
    <row r="270" spans="2:4" ht="12.75">
      <c r="B270" s="43"/>
      <c r="C270" s="97" t="s">
        <v>91</v>
      </c>
      <c r="D270" s="21">
        <v>6880</v>
      </c>
    </row>
    <row r="271" spans="2:4" ht="12.75">
      <c r="B271" s="46"/>
      <c r="C271" s="62"/>
      <c r="D271" s="22"/>
    </row>
    <row r="272" spans="2:4" ht="12.75">
      <c r="B272" s="46">
        <v>85228</v>
      </c>
      <c r="C272" s="62" t="s">
        <v>60</v>
      </c>
      <c r="D272" s="22">
        <f>SUM(D273)</f>
        <v>171000</v>
      </c>
    </row>
    <row r="273" spans="2:4" ht="12.75">
      <c r="B273" s="43"/>
      <c r="C273" s="61" t="s">
        <v>7</v>
      </c>
      <c r="D273" s="21">
        <f>SUM(D274)</f>
        <v>171000</v>
      </c>
    </row>
    <row r="274" spans="2:4" ht="12.75">
      <c r="B274" s="43"/>
      <c r="C274" s="61" t="s">
        <v>24</v>
      </c>
      <c r="D274" s="21">
        <v>171000</v>
      </c>
    </row>
    <row r="275" spans="1:6" ht="13.5" thickBot="1">
      <c r="A275" s="28"/>
      <c r="B275" s="25"/>
      <c r="C275" s="67"/>
      <c r="D275" s="23"/>
      <c r="E275" s="28"/>
      <c r="F275" s="28"/>
    </row>
    <row r="276" spans="2:4" ht="13.5" thickTop="1">
      <c r="B276" s="24"/>
      <c r="C276" s="64"/>
      <c r="D276" s="18"/>
    </row>
    <row r="277" spans="2:4" ht="13.5" thickBot="1">
      <c r="B277" s="44">
        <v>853</v>
      </c>
      <c r="C277" s="59" t="s">
        <v>62</v>
      </c>
      <c r="D277" s="19">
        <f>SUM(D278)</f>
        <v>925400</v>
      </c>
    </row>
    <row r="278" spans="2:4" ht="13.5" thickTop="1">
      <c r="B278" s="46">
        <v>85305</v>
      </c>
      <c r="C278" s="62" t="s">
        <v>61</v>
      </c>
      <c r="D278" s="22">
        <f>SUM(D280:D281)</f>
        <v>925400</v>
      </c>
    </row>
    <row r="279" spans="2:4" ht="12.75">
      <c r="B279" s="43"/>
      <c r="C279" s="61" t="s">
        <v>7</v>
      </c>
      <c r="D279" s="21">
        <f>SUM(D280:D281)</f>
        <v>925400</v>
      </c>
    </row>
    <row r="280" spans="2:4" ht="12.75">
      <c r="B280" s="43"/>
      <c r="C280" s="61" t="s">
        <v>16</v>
      </c>
      <c r="D280" s="21">
        <v>755000</v>
      </c>
    </row>
    <row r="281" spans="2:4" ht="12.75">
      <c r="B281" s="43"/>
      <c r="C281" s="97" t="s">
        <v>91</v>
      </c>
      <c r="D281" s="21">
        <v>170400</v>
      </c>
    </row>
    <row r="282" spans="2:4" ht="13.5" thickBot="1">
      <c r="B282" s="25"/>
      <c r="C282" s="67"/>
      <c r="D282" s="23"/>
    </row>
    <row r="283" spans="2:4" ht="13.5" thickTop="1">
      <c r="B283" s="24"/>
      <c r="C283" s="61"/>
      <c r="D283" s="18"/>
    </row>
    <row r="284" spans="2:4" ht="13.5" thickBot="1">
      <c r="B284" s="44">
        <v>854</v>
      </c>
      <c r="C284" s="59" t="s">
        <v>26</v>
      </c>
      <c r="D284" s="19">
        <f>SUM(D285,D290)</f>
        <v>468761</v>
      </c>
    </row>
    <row r="285" spans="2:4" ht="13.5" thickTop="1">
      <c r="B285" s="45">
        <v>85401</v>
      </c>
      <c r="C285" s="60" t="s">
        <v>63</v>
      </c>
      <c r="D285" s="20">
        <f>SUM(D286)</f>
        <v>438761</v>
      </c>
    </row>
    <row r="286" spans="2:4" ht="12.75">
      <c r="B286" s="43"/>
      <c r="C286" s="61" t="s">
        <v>25</v>
      </c>
      <c r="D286" s="21">
        <f>SUM(D287:D288)</f>
        <v>438761</v>
      </c>
    </row>
    <row r="287" spans="2:4" ht="12.75">
      <c r="B287" s="43"/>
      <c r="C287" s="61" t="s">
        <v>16</v>
      </c>
      <c r="D287" s="21">
        <v>409502</v>
      </c>
    </row>
    <row r="288" spans="2:4" ht="12.75">
      <c r="B288" s="43"/>
      <c r="C288" s="97" t="s">
        <v>91</v>
      </c>
      <c r="D288" s="21">
        <v>29259</v>
      </c>
    </row>
    <row r="289" spans="2:4" ht="12.75">
      <c r="B289" s="46"/>
      <c r="C289" s="62"/>
      <c r="D289" s="22"/>
    </row>
    <row r="290" spans="2:4" ht="12.75">
      <c r="B290" s="46">
        <v>85415</v>
      </c>
      <c r="C290" s="62" t="s">
        <v>79</v>
      </c>
      <c r="D290" s="22">
        <f>SUM(D291)</f>
        <v>30000</v>
      </c>
    </row>
    <row r="291" spans="2:4" ht="12.75">
      <c r="B291" s="43"/>
      <c r="C291" s="66" t="s">
        <v>7</v>
      </c>
      <c r="D291" s="21">
        <f>SUM(D292)</f>
        <v>30000</v>
      </c>
    </row>
    <row r="292" spans="2:4" ht="12.75">
      <c r="B292" s="43"/>
      <c r="C292" s="66" t="s">
        <v>24</v>
      </c>
      <c r="D292" s="21">
        <v>30000</v>
      </c>
    </row>
    <row r="293" spans="2:4" ht="12.75">
      <c r="B293" s="43"/>
      <c r="C293" s="61"/>
      <c r="D293" s="21"/>
    </row>
    <row r="294" spans="2:4" ht="13.5" thickBot="1">
      <c r="B294" s="44">
        <v>900</v>
      </c>
      <c r="C294" s="59" t="s">
        <v>27</v>
      </c>
      <c r="D294" s="19">
        <f>SUM(D295,D299,D303,D307,D313,D317)</f>
        <v>4788317</v>
      </c>
    </row>
    <row r="295" spans="2:4" ht="13.5" thickTop="1">
      <c r="B295" s="45">
        <v>90001</v>
      </c>
      <c r="C295" s="60" t="s">
        <v>64</v>
      </c>
      <c r="D295" s="20">
        <f>SUM(D296)</f>
        <v>375000</v>
      </c>
    </row>
    <row r="296" spans="2:4" ht="12.75">
      <c r="B296" s="43"/>
      <c r="C296" s="61" t="s">
        <v>7</v>
      </c>
      <c r="D296" s="21">
        <f>SUM(D297)</f>
        <v>375000</v>
      </c>
    </row>
    <row r="297" spans="2:4" ht="12.75">
      <c r="B297" s="43"/>
      <c r="C297" s="97" t="s">
        <v>88</v>
      </c>
      <c r="D297" s="21">
        <v>375000</v>
      </c>
    </row>
    <row r="298" spans="2:4" ht="12.75">
      <c r="B298" s="46"/>
      <c r="C298" s="62"/>
      <c r="D298" s="22"/>
    </row>
    <row r="299" spans="2:4" ht="12.75">
      <c r="B299" s="46">
        <v>90002</v>
      </c>
      <c r="C299" s="62" t="s">
        <v>65</v>
      </c>
      <c r="D299" s="22">
        <f>SUM(D300)</f>
        <v>134150</v>
      </c>
    </row>
    <row r="300" spans="2:4" ht="12.75">
      <c r="B300" s="43"/>
      <c r="C300" s="61" t="s">
        <v>7</v>
      </c>
      <c r="D300" s="21">
        <f>SUM(D301)</f>
        <v>134150</v>
      </c>
    </row>
    <row r="301" spans="2:4" ht="12.75">
      <c r="B301" s="43"/>
      <c r="C301" s="97" t="s">
        <v>88</v>
      </c>
      <c r="D301" s="21">
        <v>134150</v>
      </c>
    </row>
    <row r="302" spans="2:4" ht="12.75">
      <c r="B302" s="46"/>
      <c r="C302" s="62"/>
      <c r="D302" s="22"/>
    </row>
    <row r="303" spans="2:4" ht="12.75">
      <c r="B303" s="46">
        <v>90003</v>
      </c>
      <c r="C303" s="62" t="s">
        <v>66</v>
      </c>
      <c r="D303" s="22">
        <f>SUM(D304)</f>
        <v>1357430</v>
      </c>
    </row>
    <row r="304" spans="2:4" ht="12.75">
      <c r="B304" s="43"/>
      <c r="C304" s="61" t="s">
        <v>7</v>
      </c>
      <c r="D304" s="21">
        <f>SUM(D305)</f>
        <v>1357430</v>
      </c>
    </row>
    <row r="305" spans="2:4" ht="12.75">
      <c r="B305" s="43"/>
      <c r="C305" s="97" t="s">
        <v>88</v>
      </c>
      <c r="D305" s="21">
        <v>1357430</v>
      </c>
    </row>
    <row r="306" spans="2:4" ht="12.75">
      <c r="B306" s="46"/>
      <c r="C306" s="62"/>
      <c r="D306" s="22"/>
    </row>
    <row r="307" spans="2:4" ht="12.75">
      <c r="B307" s="46">
        <v>90004</v>
      </c>
      <c r="C307" s="62" t="s">
        <v>67</v>
      </c>
      <c r="D307" s="22">
        <f>SUM(D308,D310)</f>
        <v>828000</v>
      </c>
    </row>
    <row r="308" spans="2:4" ht="12.75">
      <c r="B308" s="43"/>
      <c r="C308" s="61" t="s">
        <v>7</v>
      </c>
      <c r="D308" s="21">
        <f>SUM(D309:D309)</f>
        <v>628000</v>
      </c>
    </row>
    <row r="309" spans="2:4" ht="12.75">
      <c r="B309" s="43"/>
      <c r="C309" s="97" t="s">
        <v>88</v>
      </c>
      <c r="D309" s="21">
        <v>628000</v>
      </c>
    </row>
    <row r="310" spans="2:4" ht="12.75">
      <c r="B310" s="43"/>
      <c r="C310" s="61" t="s">
        <v>12</v>
      </c>
      <c r="D310" s="21">
        <f>SUM(D311)</f>
        <v>200000</v>
      </c>
    </row>
    <row r="311" spans="2:4" ht="12.75">
      <c r="B311" s="43"/>
      <c r="C311" s="88" t="s">
        <v>89</v>
      </c>
      <c r="D311" s="21">
        <f>400000-200000</f>
        <v>200000</v>
      </c>
    </row>
    <row r="312" spans="2:4" ht="12.75">
      <c r="B312" s="46"/>
      <c r="C312" s="62"/>
      <c r="D312" s="22"/>
    </row>
    <row r="313" spans="2:4" ht="12.75">
      <c r="B313" s="46">
        <v>90015</v>
      </c>
      <c r="C313" s="62" t="s">
        <v>68</v>
      </c>
      <c r="D313" s="22">
        <f>SUM(D314)</f>
        <v>1240000</v>
      </c>
    </row>
    <row r="314" spans="2:4" ht="12.75">
      <c r="B314" s="43"/>
      <c r="C314" s="61" t="s">
        <v>7</v>
      </c>
      <c r="D314" s="21">
        <f>SUM(D315)</f>
        <v>1240000</v>
      </c>
    </row>
    <row r="315" spans="2:4" ht="12.75">
      <c r="B315" s="43"/>
      <c r="C315" s="97" t="s">
        <v>88</v>
      </c>
      <c r="D315" s="21">
        <v>1240000</v>
      </c>
    </row>
    <row r="316" spans="2:4" ht="12.75">
      <c r="B316" s="46"/>
      <c r="C316" s="62"/>
      <c r="D316" s="22"/>
    </row>
    <row r="317" spans="2:4" ht="12.75">
      <c r="B317" s="46">
        <v>90095</v>
      </c>
      <c r="C317" s="62" t="s">
        <v>6</v>
      </c>
      <c r="D317" s="22">
        <f>SUM(D318,D320)</f>
        <v>853737</v>
      </c>
    </row>
    <row r="318" spans="2:4" ht="12.75">
      <c r="B318" s="43"/>
      <c r="C318" s="61" t="s">
        <v>7</v>
      </c>
      <c r="D318" s="21">
        <f>SUM(D319:D319)</f>
        <v>143000</v>
      </c>
    </row>
    <row r="319" spans="2:4" ht="12.75">
      <c r="B319" s="43"/>
      <c r="C319" s="97" t="s">
        <v>88</v>
      </c>
      <c r="D319" s="21">
        <v>143000</v>
      </c>
    </row>
    <row r="320" spans="2:4" ht="12.75">
      <c r="B320" s="43"/>
      <c r="C320" s="61" t="s">
        <v>12</v>
      </c>
      <c r="D320" s="21">
        <f>SUM(D321)</f>
        <v>710737</v>
      </c>
    </row>
    <row r="321" spans="2:4" ht="12.75">
      <c r="B321" s="43"/>
      <c r="C321" s="88" t="s">
        <v>89</v>
      </c>
      <c r="D321" s="21">
        <f>585117+25620+100000</f>
        <v>710737</v>
      </c>
    </row>
    <row r="322" spans="2:4" ht="13.5" thickBot="1">
      <c r="B322" s="25"/>
      <c r="C322" s="67"/>
      <c r="D322" s="23"/>
    </row>
    <row r="323" spans="2:4" ht="13.5" thickTop="1">
      <c r="B323" s="24"/>
      <c r="C323" s="64"/>
      <c r="D323" s="18"/>
    </row>
    <row r="324" spans="2:4" ht="13.5" thickBot="1">
      <c r="B324" s="44">
        <v>921</v>
      </c>
      <c r="C324" s="59" t="s">
        <v>28</v>
      </c>
      <c r="D324" s="19">
        <f>SUM(D325,D329,D333,D337)</f>
        <v>4641286</v>
      </c>
    </row>
    <row r="325" spans="2:4" ht="13.5" thickTop="1">
      <c r="B325" s="45">
        <v>92109</v>
      </c>
      <c r="C325" s="60" t="s">
        <v>69</v>
      </c>
      <c r="D325" s="20">
        <f>SUM(D326)</f>
        <v>1526286</v>
      </c>
    </row>
    <row r="326" spans="2:4" ht="12.75">
      <c r="B326" s="43"/>
      <c r="C326" s="61" t="s">
        <v>7</v>
      </c>
      <c r="D326" s="21">
        <f>SUM(D327:D327)</f>
        <v>1526286</v>
      </c>
    </row>
    <row r="327" spans="2:4" ht="12.75">
      <c r="B327" s="43"/>
      <c r="C327" s="61" t="s">
        <v>22</v>
      </c>
      <c r="D327" s="21">
        <v>1526286</v>
      </c>
    </row>
    <row r="328" spans="2:4" ht="12.75">
      <c r="B328" s="46"/>
      <c r="C328" s="62"/>
      <c r="D328" s="22"/>
    </row>
    <row r="329" spans="2:4" ht="12.75">
      <c r="B329" s="46">
        <v>92116</v>
      </c>
      <c r="C329" s="62" t="s">
        <v>70</v>
      </c>
      <c r="D329" s="22">
        <f>SUM(D330)</f>
        <v>1200000</v>
      </c>
    </row>
    <row r="330" spans="2:4" ht="12.75">
      <c r="B330" s="43"/>
      <c r="C330" s="61" t="s">
        <v>7</v>
      </c>
      <c r="D330" s="21">
        <f>SUM(D331:D331)</f>
        <v>1200000</v>
      </c>
    </row>
    <row r="331" spans="2:4" ht="12.75">
      <c r="B331" s="43"/>
      <c r="C331" s="61" t="s">
        <v>22</v>
      </c>
      <c r="D331" s="21">
        <v>1200000</v>
      </c>
    </row>
    <row r="332" spans="2:4" ht="12.75">
      <c r="B332" s="46"/>
      <c r="C332" s="62"/>
      <c r="D332" s="22"/>
    </row>
    <row r="333" spans="2:4" ht="12.75">
      <c r="B333" s="46">
        <v>92120</v>
      </c>
      <c r="C333" s="62" t="s">
        <v>71</v>
      </c>
      <c r="D333" s="22">
        <f>SUM(D334)</f>
        <v>1800000</v>
      </c>
    </row>
    <row r="334" spans="2:4" ht="12.75">
      <c r="B334" s="43"/>
      <c r="C334" s="68" t="s">
        <v>7</v>
      </c>
      <c r="D334" s="21">
        <f>SUM(D335:D335)</f>
        <v>1800000</v>
      </c>
    </row>
    <row r="335" spans="2:4" ht="12.75">
      <c r="B335" s="43"/>
      <c r="C335" s="68" t="s">
        <v>22</v>
      </c>
      <c r="D335" s="21">
        <v>1800000</v>
      </c>
    </row>
    <row r="336" spans="2:4" ht="12.75">
      <c r="B336" s="46"/>
      <c r="C336" s="62"/>
      <c r="D336" s="22"/>
    </row>
    <row r="337" spans="2:4" ht="12.75">
      <c r="B337" s="46">
        <v>92195</v>
      </c>
      <c r="C337" s="62" t="s">
        <v>6</v>
      </c>
      <c r="D337" s="22">
        <f>SUM(D338)</f>
        <v>115000</v>
      </c>
    </row>
    <row r="338" spans="2:4" ht="12.75">
      <c r="B338" s="47"/>
      <c r="C338" s="69" t="s">
        <v>7</v>
      </c>
      <c r="D338" s="30">
        <f>SUM(D339:D341)</f>
        <v>115000</v>
      </c>
    </row>
    <row r="339" spans="2:4" ht="12.75">
      <c r="B339" s="43"/>
      <c r="C339" s="76" t="s">
        <v>92</v>
      </c>
      <c r="D339" s="21">
        <v>5000</v>
      </c>
    </row>
    <row r="340" spans="2:4" ht="12.75">
      <c r="B340" s="43"/>
      <c r="C340" s="97" t="s">
        <v>91</v>
      </c>
      <c r="D340" s="21">
        <v>10000</v>
      </c>
    </row>
    <row r="341" spans="2:4" ht="12.75">
      <c r="B341" s="43"/>
      <c r="C341" s="97" t="s">
        <v>101</v>
      </c>
      <c r="D341" s="21">
        <f>120000-20000</f>
        <v>100000</v>
      </c>
    </row>
    <row r="342" spans="2:4" ht="13.5" thickBot="1">
      <c r="B342" s="25"/>
      <c r="C342" s="65"/>
      <c r="D342" s="55"/>
    </row>
    <row r="343" spans="2:4" ht="13.5" thickTop="1">
      <c r="B343" s="24"/>
      <c r="C343" s="64"/>
      <c r="D343" s="18"/>
    </row>
    <row r="344" spans="2:4" ht="13.5" thickBot="1">
      <c r="B344" s="44">
        <v>926</v>
      </c>
      <c r="C344" s="59" t="s">
        <v>29</v>
      </c>
      <c r="D344" s="19">
        <f>SUM(D345,D354,D361)</f>
        <v>35533089</v>
      </c>
    </row>
    <row r="345" spans="2:4" ht="13.5" thickTop="1">
      <c r="B345" s="45">
        <v>92601</v>
      </c>
      <c r="C345" s="60" t="s">
        <v>72</v>
      </c>
      <c r="D345" s="20">
        <f>SUM(D346,D349)</f>
        <v>32221000</v>
      </c>
    </row>
    <row r="346" spans="2:4" ht="12.75">
      <c r="B346" s="43"/>
      <c r="C346" s="61" t="s">
        <v>7</v>
      </c>
      <c r="D346" s="21">
        <f>SUM(D347,D348)</f>
        <v>590000</v>
      </c>
    </row>
    <row r="347" spans="2:4" ht="12.75">
      <c r="B347" s="43"/>
      <c r="C347" s="61" t="s">
        <v>16</v>
      </c>
      <c r="D347" s="21">
        <v>240000</v>
      </c>
    </row>
    <row r="348" spans="2:4" ht="12.75">
      <c r="B348" s="43"/>
      <c r="C348" s="97" t="s">
        <v>91</v>
      </c>
      <c r="D348" s="21">
        <v>350000</v>
      </c>
    </row>
    <row r="349" spans="2:4" ht="12.75">
      <c r="B349" s="43"/>
      <c r="C349" s="61" t="s">
        <v>12</v>
      </c>
      <c r="D349" s="21">
        <f>SUM(D350)</f>
        <v>31631000</v>
      </c>
    </row>
    <row r="350" spans="2:4" ht="12.75">
      <c r="B350" s="43"/>
      <c r="C350" s="88" t="s">
        <v>89</v>
      </c>
      <c r="D350" s="21">
        <v>31631000</v>
      </c>
    </row>
    <row r="351" spans="2:4" ht="12.75">
      <c r="B351" s="43"/>
      <c r="C351" s="52" t="s">
        <v>100</v>
      </c>
      <c r="D351" s="21"/>
    </row>
    <row r="352" spans="2:4" ht="12.75">
      <c r="B352" s="43"/>
      <c r="C352" s="89" t="s">
        <v>99</v>
      </c>
      <c r="D352" s="21">
        <v>31500000</v>
      </c>
    </row>
    <row r="353" spans="2:4" ht="12.75">
      <c r="B353" s="46"/>
      <c r="C353" s="62"/>
      <c r="D353" s="22"/>
    </row>
    <row r="354" spans="2:4" ht="12.75">
      <c r="B354" s="49">
        <v>92605</v>
      </c>
      <c r="C354" s="78" t="s">
        <v>73</v>
      </c>
      <c r="D354" s="33">
        <f>SUM(D355)</f>
        <v>963000</v>
      </c>
    </row>
    <row r="355" spans="2:4" ht="12.75">
      <c r="B355" s="43"/>
      <c r="C355" s="61" t="s">
        <v>7</v>
      </c>
      <c r="D355" s="21">
        <f>SUM(D356:D359)</f>
        <v>963000</v>
      </c>
    </row>
    <row r="356" spans="2:4" ht="12.75">
      <c r="B356" s="43"/>
      <c r="C356" s="61" t="s">
        <v>16</v>
      </c>
      <c r="D356" s="21">
        <f>157600+20000</f>
        <v>177600</v>
      </c>
    </row>
    <row r="357" spans="2:4" ht="12.75">
      <c r="B357" s="43"/>
      <c r="C357" s="97" t="s">
        <v>91</v>
      </c>
      <c r="D357" s="21">
        <v>79400</v>
      </c>
    </row>
    <row r="358" spans="2:4" ht="12.75">
      <c r="B358" s="43"/>
      <c r="C358" s="61" t="s">
        <v>101</v>
      </c>
      <c r="D358" s="21">
        <f>506000+100000</f>
        <v>606000</v>
      </c>
    </row>
    <row r="359" spans="2:4" ht="12.75">
      <c r="B359" s="43"/>
      <c r="C359" s="61" t="s">
        <v>108</v>
      </c>
      <c r="D359" s="21">
        <v>100000</v>
      </c>
    </row>
    <row r="360" spans="2:4" ht="12.75">
      <c r="B360" s="46"/>
      <c r="C360" s="62"/>
      <c r="D360" s="22"/>
    </row>
    <row r="361" spans="2:4" ht="12.75">
      <c r="B361" s="46">
        <v>92695</v>
      </c>
      <c r="C361" s="62" t="s">
        <v>6</v>
      </c>
      <c r="D361" s="22">
        <f>SUM(D362)</f>
        <v>2349089</v>
      </c>
    </row>
    <row r="362" spans="2:4" ht="12.75">
      <c r="B362" s="43"/>
      <c r="C362" s="68" t="s">
        <v>7</v>
      </c>
      <c r="D362" s="21">
        <f>SUM(D363:D364)</f>
        <v>2349089</v>
      </c>
    </row>
    <row r="363" spans="2:4" ht="12.75">
      <c r="B363" s="43"/>
      <c r="C363" s="68" t="s">
        <v>16</v>
      </c>
      <c r="D363" s="21">
        <v>706089</v>
      </c>
    </row>
    <row r="364" spans="2:4" ht="12.75">
      <c r="B364" s="43"/>
      <c r="C364" s="97" t="s">
        <v>91</v>
      </c>
      <c r="D364" s="21">
        <v>1643000</v>
      </c>
    </row>
    <row r="365" spans="2:4" ht="13.5" thickBot="1">
      <c r="B365" s="25"/>
      <c r="C365" s="67"/>
      <c r="D365" s="23"/>
    </row>
    <row r="366" spans="2:4" ht="13.5" thickTop="1">
      <c r="B366" s="24"/>
      <c r="C366" s="61"/>
      <c r="D366" s="24"/>
    </row>
    <row r="367" spans="2:4" ht="12.75">
      <c r="B367" s="53"/>
      <c r="C367" s="83" t="s">
        <v>30</v>
      </c>
      <c r="D367" s="26">
        <f>SUM(D9,D15,D28,D36,D55,D72,D101,D107,D113,D130,D136,D145,D155,D204,D223,D277,D284,D294,D324,D344)</f>
        <v>125789119</v>
      </c>
    </row>
    <row r="368" spans="2:4" ht="13.5" thickBot="1">
      <c r="B368" s="25"/>
      <c r="C368" s="9"/>
      <c r="D368" s="25"/>
    </row>
    <row r="369" ht="13.5" thickTop="1"/>
    <row r="372" spans="2:4" ht="15.75">
      <c r="B372" s="117" t="s">
        <v>112</v>
      </c>
      <c r="C372" s="117"/>
      <c r="D372" s="32"/>
    </row>
    <row r="374" ht="13.5" thickBot="1">
      <c r="D374" s="27"/>
    </row>
    <row r="375" spans="2:4" ht="12.75">
      <c r="B375" s="39"/>
      <c r="C375" s="4"/>
      <c r="D375" s="2"/>
    </row>
    <row r="376" spans="2:4" ht="12.75">
      <c r="B376" s="40" t="s">
        <v>0</v>
      </c>
      <c r="C376" s="7" t="s">
        <v>3</v>
      </c>
      <c r="D376" s="3" t="s">
        <v>4</v>
      </c>
    </row>
    <row r="377" spans="2:4" ht="12.75">
      <c r="B377" s="40" t="s">
        <v>1</v>
      </c>
      <c r="C377" s="5"/>
      <c r="D377" s="3" t="s">
        <v>87</v>
      </c>
    </row>
    <row r="378" spans="2:4" ht="13.5" thickBot="1">
      <c r="B378" s="41"/>
      <c r="C378" s="6"/>
      <c r="D378" s="99" t="s">
        <v>31</v>
      </c>
    </row>
    <row r="379" spans="2:4" ht="12.75">
      <c r="B379" s="42"/>
      <c r="D379" s="12"/>
    </row>
    <row r="380" spans="2:4" ht="13.5" thickBot="1">
      <c r="B380" s="90" t="s">
        <v>103</v>
      </c>
      <c r="C380" s="8" t="s">
        <v>5</v>
      </c>
      <c r="D380" s="13">
        <f>SUM(D381)</f>
        <v>1500</v>
      </c>
    </row>
    <row r="381" spans="2:4" ht="13.5" thickTop="1">
      <c r="B381" s="91" t="s">
        <v>104</v>
      </c>
      <c r="C381" s="10" t="s">
        <v>6</v>
      </c>
      <c r="D381" s="14">
        <f>SUM(D382)</f>
        <v>1500</v>
      </c>
    </row>
    <row r="382" spans="2:4" ht="12.75">
      <c r="B382" s="43"/>
      <c r="C382" s="56" t="s">
        <v>7</v>
      </c>
      <c r="D382" s="15">
        <f>SUM(D383)</f>
        <v>1500</v>
      </c>
    </row>
    <row r="383" spans="2:4" ht="12.75">
      <c r="B383" s="43"/>
      <c r="C383" s="56" t="s">
        <v>88</v>
      </c>
      <c r="D383" s="15">
        <v>1500</v>
      </c>
    </row>
    <row r="384" spans="2:4" ht="13.5" thickBot="1">
      <c r="B384" s="25"/>
      <c r="C384" s="57"/>
      <c r="D384" s="16"/>
    </row>
    <row r="385" spans="2:4" ht="13.5" thickTop="1">
      <c r="B385" s="24"/>
      <c r="C385" s="58"/>
      <c r="D385" s="31"/>
    </row>
    <row r="386" spans="2:4" ht="13.5" thickBot="1">
      <c r="B386" s="44">
        <v>600</v>
      </c>
      <c r="C386" s="59" t="s">
        <v>8</v>
      </c>
      <c r="D386" s="13">
        <f>SUM(D387,D391)</f>
        <v>2325000</v>
      </c>
    </row>
    <row r="387" spans="2:4" ht="13.5" thickTop="1">
      <c r="B387" s="45">
        <v>60004</v>
      </c>
      <c r="C387" s="100" t="s">
        <v>9</v>
      </c>
      <c r="D387" s="14">
        <f>SUM(D388)</f>
        <v>855000</v>
      </c>
    </row>
    <row r="388" spans="2:4" ht="12.75">
      <c r="B388" s="43"/>
      <c r="C388" s="56" t="s">
        <v>7</v>
      </c>
      <c r="D388" s="15">
        <f>SUM(D389)</f>
        <v>855000</v>
      </c>
    </row>
    <row r="389" spans="2:4" ht="12.75">
      <c r="B389" s="43"/>
      <c r="C389" s="56" t="s">
        <v>88</v>
      </c>
      <c r="D389" s="15">
        <v>855000</v>
      </c>
    </row>
    <row r="390" spans="2:4" ht="12.75">
      <c r="B390" s="46"/>
      <c r="C390" s="98"/>
      <c r="D390" s="17" t="s">
        <v>2</v>
      </c>
    </row>
    <row r="391" spans="2:4" ht="12.75">
      <c r="B391" s="46">
        <v>60016</v>
      </c>
      <c r="C391" s="98" t="s">
        <v>10</v>
      </c>
      <c r="D391" s="17">
        <f>SUM(D392)</f>
        <v>1470000</v>
      </c>
    </row>
    <row r="392" spans="2:4" ht="12.75">
      <c r="B392" s="43"/>
      <c r="C392" s="56" t="s">
        <v>7</v>
      </c>
      <c r="D392" s="15">
        <f>SUM(D393)</f>
        <v>1470000</v>
      </c>
    </row>
    <row r="393" spans="2:4" ht="12.75">
      <c r="B393" s="43"/>
      <c r="C393" s="56" t="s">
        <v>88</v>
      </c>
      <c r="D393" s="15">
        <v>1470000</v>
      </c>
    </row>
    <row r="394" spans="2:4" ht="13.5" thickBot="1">
      <c r="B394" s="43"/>
      <c r="C394" s="101"/>
      <c r="D394" s="15"/>
    </row>
    <row r="395" spans="2:4" ht="13.5" thickTop="1">
      <c r="B395" s="24"/>
      <c r="C395" s="58"/>
      <c r="D395" s="31"/>
    </row>
    <row r="396" spans="2:4" ht="13.5" thickBot="1">
      <c r="B396" s="44">
        <v>630</v>
      </c>
      <c r="C396" s="59" t="s">
        <v>83</v>
      </c>
      <c r="D396" s="13">
        <f>SUM(D397)</f>
        <v>180200</v>
      </c>
    </row>
    <row r="397" spans="2:4" ht="13.5" thickTop="1">
      <c r="B397" s="45">
        <v>63001</v>
      </c>
      <c r="C397" s="100" t="s">
        <v>84</v>
      </c>
      <c r="D397" s="14">
        <f>SUM(D398,D401)</f>
        <v>180200</v>
      </c>
    </row>
    <row r="398" spans="2:4" ht="12.75">
      <c r="B398" s="43"/>
      <c r="C398" s="56" t="s">
        <v>7</v>
      </c>
      <c r="D398" s="15">
        <f>SUM(D399:D399)</f>
        <v>180200</v>
      </c>
    </row>
    <row r="399" spans="2:4" ht="12.75">
      <c r="B399" s="43"/>
      <c r="C399" s="56" t="s">
        <v>88</v>
      </c>
      <c r="D399" s="15">
        <v>180200</v>
      </c>
    </row>
    <row r="400" spans="2:4" ht="13.5" thickBot="1">
      <c r="B400" s="43"/>
      <c r="C400" s="102"/>
      <c r="D400" s="15"/>
    </row>
    <row r="401" spans="2:4" ht="13.5" thickTop="1">
      <c r="B401" s="24"/>
      <c r="C401" s="56"/>
      <c r="D401" s="18"/>
    </row>
    <row r="402" spans="2:4" ht="13.5" thickBot="1">
      <c r="B402" s="44">
        <v>700</v>
      </c>
      <c r="C402" s="59" t="s">
        <v>11</v>
      </c>
      <c r="D402" s="19">
        <f>SUM(,D403,D407,D412)</f>
        <v>4746000</v>
      </c>
    </row>
    <row r="403" spans="2:4" ht="13.5" thickTop="1">
      <c r="B403" s="46">
        <v>70004</v>
      </c>
      <c r="C403" s="98" t="s">
        <v>37</v>
      </c>
      <c r="D403" s="22">
        <f>SUM(D404)</f>
        <v>153000</v>
      </c>
    </row>
    <row r="404" spans="2:4" ht="12.75">
      <c r="B404" s="43"/>
      <c r="C404" s="56" t="s">
        <v>7</v>
      </c>
      <c r="D404" s="15">
        <f>SUM(D405)</f>
        <v>153000</v>
      </c>
    </row>
    <row r="405" spans="2:4" ht="12.75">
      <c r="B405" s="43"/>
      <c r="C405" s="56" t="s">
        <v>88</v>
      </c>
      <c r="D405" s="21">
        <v>153000</v>
      </c>
    </row>
    <row r="406" spans="2:4" ht="12.75">
      <c r="B406" s="46"/>
      <c r="C406" s="98"/>
      <c r="D406" s="22"/>
    </row>
    <row r="407" spans="2:4" ht="12.75">
      <c r="B407" s="46">
        <v>70005</v>
      </c>
      <c r="C407" s="98" t="s">
        <v>38</v>
      </c>
      <c r="D407" s="22">
        <f>SUM(D408)</f>
        <v>3133000</v>
      </c>
    </row>
    <row r="408" spans="2:4" ht="12.75">
      <c r="B408" s="43"/>
      <c r="C408" s="56" t="s">
        <v>13</v>
      </c>
      <c r="D408" s="21">
        <f>SUM(D409:D410)</f>
        <v>3133000</v>
      </c>
    </row>
    <row r="409" spans="2:4" ht="12.75">
      <c r="B409" s="43"/>
      <c r="C409" s="56" t="s">
        <v>16</v>
      </c>
      <c r="D409" s="21">
        <f>1600000+148000</f>
        <v>1748000</v>
      </c>
    </row>
    <row r="410" spans="2:4" ht="12.75">
      <c r="B410" s="43"/>
      <c r="C410" s="56" t="s">
        <v>91</v>
      </c>
      <c r="D410" s="21">
        <f>1533000-148000</f>
        <v>1385000</v>
      </c>
    </row>
    <row r="411" spans="2:4" ht="12.75">
      <c r="B411" s="46"/>
      <c r="C411" s="98"/>
      <c r="D411" s="22"/>
    </row>
    <row r="412" spans="2:4" ht="12.75">
      <c r="B412" s="46">
        <v>70095</v>
      </c>
      <c r="C412" s="98" t="s">
        <v>6</v>
      </c>
      <c r="D412" s="22">
        <f>SUM(D413)</f>
        <v>1460000</v>
      </c>
    </row>
    <row r="413" spans="2:4" ht="12.75">
      <c r="B413" s="43"/>
      <c r="C413" s="86" t="s">
        <v>7</v>
      </c>
      <c r="D413" s="21">
        <f>SUM(D414)</f>
        <v>1460000</v>
      </c>
    </row>
    <row r="414" spans="2:4" ht="12.75">
      <c r="B414" s="43"/>
      <c r="C414" s="56" t="s">
        <v>88</v>
      </c>
      <c r="D414" s="21">
        <v>1460000</v>
      </c>
    </row>
    <row r="415" spans="2:4" ht="13.5" thickBot="1">
      <c r="B415" s="25"/>
      <c r="C415" s="57"/>
      <c r="D415" s="23"/>
    </row>
    <row r="416" spans="2:4" ht="13.5" thickTop="1">
      <c r="B416" s="24"/>
      <c r="C416" s="56"/>
      <c r="D416" s="24"/>
    </row>
    <row r="417" spans="2:4" ht="13.5" thickBot="1">
      <c r="B417" s="44">
        <v>710</v>
      </c>
      <c r="C417" s="59" t="s">
        <v>14</v>
      </c>
      <c r="D417" s="19">
        <f>SUM(D418,D423,D427)</f>
        <v>568220</v>
      </c>
    </row>
    <row r="418" spans="2:4" ht="13.5" thickTop="1">
      <c r="B418" s="45">
        <v>71004</v>
      </c>
      <c r="C418" s="100" t="s">
        <v>39</v>
      </c>
      <c r="D418" s="20">
        <f>SUM(D419)</f>
        <v>214220</v>
      </c>
    </row>
    <row r="419" spans="2:4" ht="12.75">
      <c r="B419" s="43"/>
      <c r="C419" s="56" t="s">
        <v>7</v>
      </c>
      <c r="D419" s="21">
        <f>SUM(D420:D421)</f>
        <v>214220</v>
      </c>
    </row>
    <row r="420" spans="2:4" ht="12.75">
      <c r="B420" s="43"/>
      <c r="C420" s="56" t="s">
        <v>16</v>
      </c>
      <c r="D420" s="21">
        <v>5000</v>
      </c>
    </row>
    <row r="421" spans="2:4" ht="12.75">
      <c r="B421" s="43"/>
      <c r="C421" s="56" t="s">
        <v>91</v>
      </c>
      <c r="D421" s="21">
        <v>209220</v>
      </c>
    </row>
    <row r="422" spans="2:4" ht="12.75">
      <c r="B422" s="46"/>
      <c r="C422" s="98"/>
      <c r="D422" s="22"/>
    </row>
    <row r="423" spans="2:4" ht="12.75">
      <c r="B423" s="46">
        <v>71014</v>
      </c>
      <c r="C423" s="98" t="s">
        <v>40</v>
      </c>
      <c r="D423" s="22">
        <f>SUM(D424)</f>
        <v>1000</v>
      </c>
    </row>
    <row r="424" spans="2:4" ht="12.75">
      <c r="B424" s="43"/>
      <c r="C424" s="56" t="s">
        <v>7</v>
      </c>
      <c r="D424" s="21">
        <f>SUM(D425)</f>
        <v>1000</v>
      </c>
    </row>
    <row r="425" spans="2:4" ht="12.75">
      <c r="B425" s="43"/>
      <c r="C425" s="56" t="s">
        <v>88</v>
      </c>
      <c r="D425" s="21">
        <v>1000</v>
      </c>
    </row>
    <row r="426" spans="2:4" ht="12.75">
      <c r="B426" s="46"/>
      <c r="C426" s="98"/>
      <c r="D426" s="22"/>
    </row>
    <row r="427" spans="2:4" ht="12.75">
      <c r="B427" s="46">
        <v>71035</v>
      </c>
      <c r="C427" s="98" t="s">
        <v>74</v>
      </c>
      <c r="D427" s="22">
        <f>SUM(D428)</f>
        <v>353000</v>
      </c>
    </row>
    <row r="428" spans="2:4" ht="12.75">
      <c r="B428" s="43"/>
      <c r="C428" s="86" t="s">
        <v>7</v>
      </c>
      <c r="D428" s="21">
        <f>SUM(D429)</f>
        <v>353000</v>
      </c>
    </row>
    <row r="429" spans="2:4" ht="12.75">
      <c r="B429" s="43"/>
      <c r="C429" s="56" t="s">
        <v>88</v>
      </c>
      <c r="D429" s="21">
        <v>353000</v>
      </c>
    </row>
    <row r="430" spans="2:4" ht="13.5" thickBot="1">
      <c r="B430" s="25"/>
      <c r="C430" s="57"/>
      <c r="D430" s="25"/>
    </row>
    <row r="431" spans="2:4" ht="13.5" thickTop="1">
      <c r="B431" s="24"/>
      <c r="C431" s="58"/>
      <c r="D431" s="24"/>
    </row>
    <row r="432" spans="2:4" ht="13.5" thickBot="1">
      <c r="B432" s="44">
        <v>750</v>
      </c>
      <c r="C432" s="59" t="s">
        <v>15</v>
      </c>
      <c r="D432" s="19">
        <f>SUM(D433,D437,D443,D448,D453)</f>
        <v>9676399</v>
      </c>
    </row>
    <row r="433" spans="2:4" ht="13.5" thickTop="1">
      <c r="B433" s="45">
        <v>75011</v>
      </c>
      <c r="C433" s="100" t="s">
        <v>41</v>
      </c>
      <c r="D433" s="20">
        <f>SUM(D434)</f>
        <v>241800</v>
      </c>
    </row>
    <row r="434" spans="2:4" ht="12.75">
      <c r="B434" s="43"/>
      <c r="C434" s="56" t="s">
        <v>7</v>
      </c>
      <c r="D434" s="21">
        <f>SUM(D435)</f>
        <v>241800</v>
      </c>
    </row>
    <row r="435" spans="2:4" ht="12.75">
      <c r="B435" s="43"/>
      <c r="C435" s="97" t="s">
        <v>16</v>
      </c>
      <c r="D435" s="21">
        <v>241800</v>
      </c>
    </row>
    <row r="436" spans="2:4" ht="12.75">
      <c r="B436" s="46"/>
      <c r="C436" s="98"/>
      <c r="D436" s="22"/>
    </row>
    <row r="437" spans="2:4" ht="12.75">
      <c r="B437" s="46">
        <v>75022</v>
      </c>
      <c r="C437" s="98" t="s">
        <v>42</v>
      </c>
      <c r="D437" s="22">
        <f>SUM(D438)</f>
        <v>328828</v>
      </c>
    </row>
    <row r="438" spans="2:4" ht="12.75">
      <c r="B438" s="43"/>
      <c r="C438" s="56" t="s">
        <v>13</v>
      </c>
      <c r="D438" s="21">
        <f>SUM(D439:D441)</f>
        <v>328828</v>
      </c>
    </row>
    <row r="439" spans="2:4" ht="12.75">
      <c r="B439" s="43"/>
      <c r="C439" s="56" t="s">
        <v>24</v>
      </c>
      <c r="D439" s="21">
        <v>299328</v>
      </c>
    </row>
    <row r="440" spans="2:4" ht="12.75">
      <c r="B440" s="43"/>
      <c r="C440" s="56" t="s">
        <v>92</v>
      </c>
      <c r="D440" s="21">
        <v>3000</v>
      </c>
    </row>
    <row r="441" spans="2:4" ht="12.75">
      <c r="B441" s="43"/>
      <c r="C441" s="56" t="s">
        <v>91</v>
      </c>
      <c r="D441" s="21">
        <f>16500+10000</f>
        <v>26500</v>
      </c>
    </row>
    <row r="442" spans="2:4" ht="12.75">
      <c r="B442" s="46"/>
      <c r="C442" s="98"/>
      <c r="D442" s="22"/>
    </row>
    <row r="443" spans="2:4" ht="12.75">
      <c r="B443" s="46">
        <v>75023</v>
      </c>
      <c r="C443" s="98" t="s">
        <v>43</v>
      </c>
      <c r="D443" s="22">
        <f>SUM(D444)</f>
        <v>8504619</v>
      </c>
    </row>
    <row r="444" spans="2:4" ht="12.75">
      <c r="B444" s="43"/>
      <c r="C444" s="56" t="s">
        <v>7</v>
      </c>
      <c r="D444" s="21">
        <f>SUM(D445:D446)</f>
        <v>8504619</v>
      </c>
    </row>
    <row r="445" spans="2:4" ht="12.75">
      <c r="B445" s="43"/>
      <c r="C445" s="56" t="s">
        <v>16</v>
      </c>
      <c r="D445" s="21">
        <f>6660000-10000</f>
        <v>6650000</v>
      </c>
    </row>
    <row r="446" spans="2:4" ht="12.75">
      <c r="B446" s="43"/>
      <c r="C446" s="56" t="s">
        <v>91</v>
      </c>
      <c r="D446" s="21">
        <v>1854619</v>
      </c>
    </row>
    <row r="447" spans="2:4" ht="12.75">
      <c r="B447" s="46"/>
      <c r="C447" s="98"/>
      <c r="D447" s="35"/>
    </row>
    <row r="448" spans="2:4" ht="12.75">
      <c r="B448" s="46">
        <v>75075</v>
      </c>
      <c r="C448" s="98" t="s">
        <v>75</v>
      </c>
      <c r="D448" s="22">
        <f>SUM(D449)</f>
        <v>576800</v>
      </c>
    </row>
    <row r="449" spans="2:4" ht="12.75">
      <c r="B449" s="43"/>
      <c r="C449" s="86" t="s">
        <v>25</v>
      </c>
      <c r="D449" s="21">
        <f>SUM(D450,D451)</f>
        <v>576800</v>
      </c>
    </row>
    <row r="450" spans="2:4" ht="12.75">
      <c r="B450" s="43"/>
      <c r="C450" s="86" t="s">
        <v>16</v>
      </c>
      <c r="D450" s="21">
        <v>13300</v>
      </c>
    </row>
    <row r="451" spans="2:4" ht="12.75">
      <c r="B451" s="43"/>
      <c r="C451" s="56" t="s">
        <v>91</v>
      </c>
      <c r="D451" s="21">
        <v>563500</v>
      </c>
    </row>
    <row r="452" spans="2:4" ht="12.75">
      <c r="B452" s="46"/>
      <c r="C452" s="98"/>
      <c r="D452" s="22"/>
    </row>
    <row r="453" spans="2:4" ht="12.75">
      <c r="B453" s="46">
        <v>75095</v>
      </c>
      <c r="C453" s="98" t="s">
        <v>6</v>
      </c>
      <c r="D453" s="22">
        <f>SUM(D454)</f>
        <v>24352</v>
      </c>
    </row>
    <row r="454" spans="2:4" ht="12.75">
      <c r="B454" s="43"/>
      <c r="C454" s="56" t="s">
        <v>7</v>
      </c>
      <c r="D454" s="21">
        <f>SUM(D455:D457)</f>
        <v>24352</v>
      </c>
    </row>
    <row r="455" spans="2:4" ht="12.75">
      <c r="B455" s="43" t="s">
        <v>2</v>
      </c>
      <c r="C455" s="56" t="s">
        <v>88</v>
      </c>
      <c r="D455" s="21">
        <v>11000</v>
      </c>
    </row>
    <row r="456" spans="2:4" ht="12.75">
      <c r="B456" s="43"/>
      <c r="C456" s="56" t="s">
        <v>93</v>
      </c>
      <c r="D456" s="21"/>
    </row>
    <row r="457" spans="2:4" ht="13.5" thickBot="1">
      <c r="B457" s="25"/>
      <c r="C457" s="57" t="s">
        <v>94</v>
      </c>
      <c r="D457" s="23">
        <v>13352</v>
      </c>
    </row>
    <row r="458" spans="2:4" ht="13.5" thickTop="1">
      <c r="B458" s="24"/>
      <c r="C458" s="56"/>
      <c r="D458" s="24"/>
    </row>
    <row r="459" spans="2:4" ht="26.25" thickBot="1">
      <c r="B459" s="48">
        <v>751</v>
      </c>
      <c r="C459" s="70" t="s">
        <v>105</v>
      </c>
      <c r="D459" s="19">
        <f>SUM(D460)</f>
        <v>6385</v>
      </c>
    </row>
    <row r="460" spans="2:4" ht="26.25" thickTop="1">
      <c r="B460" s="45">
        <v>75101</v>
      </c>
      <c r="C460" s="85" t="s">
        <v>106</v>
      </c>
      <c r="D460" s="20">
        <f>SUM(D461)</f>
        <v>6385</v>
      </c>
    </row>
    <row r="461" spans="2:4" ht="12.75">
      <c r="B461" s="43"/>
      <c r="C461" s="56" t="s">
        <v>7</v>
      </c>
      <c r="D461" s="21">
        <f>SUM(D462)</f>
        <v>6385</v>
      </c>
    </row>
    <row r="462" spans="2:4" ht="12.75">
      <c r="B462" s="43"/>
      <c r="C462" s="56" t="s">
        <v>16</v>
      </c>
      <c r="D462" s="21">
        <v>6385</v>
      </c>
    </row>
    <row r="463" spans="2:4" ht="13.5" thickBot="1">
      <c r="B463" s="43"/>
      <c r="C463" s="102"/>
      <c r="D463" s="21"/>
    </row>
    <row r="464" spans="2:4" ht="13.5" thickTop="1">
      <c r="B464" s="24"/>
      <c r="C464" s="56"/>
      <c r="D464" s="18"/>
    </row>
    <row r="465" spans="2:4" ht="13.5" thickBot="1">
      <c r="B465" s="44">
        <v>752</v>
      </c>
      <c r="C465" s="59" t="s">
        <v>85</v>
      </c>
      <c r="D465" s="19">
        <f>SUM(D466)</f>
        <v>4500</v>
      </c>
    </row>
    <row r="466" spans="2:4" ht="13.5" thickTop="1">
      <c r="B466" s="46">
        <v>75212</v>
      </c>
      <c r="C466" s="98" t="s">
        <v>86</v>
      </c>
      <c r="D466" s="22">
        <f>SUM(D467,)</f>
        <v>4500</v>
      </c>
    </row>
    <row r="467" spans="2:4" ht="12.75">
      <c r="B467" s="43"/>
      <c r="C467" s="56" t="s">
        <v>7</v>
      </c>
      <c r="D467" s="21">
        <f>SUM(D468)</f>
        <v>4500</v>
      </c>
    </row>
    <row r="468" spans="2:4" ht="12.75">
      <c r="B468" s="43"/>
      <c r="C468" s="56" t="s">
        <v>88</v>
      </c>
      <c r="D468" s="21">
        <v>4500</v>
      </c>
    </row>
    <row r="469" spans="2:4" ht="13.5" thickBot="1">
      <c r="B469" s="43"/>
      <c r="C469" s="102"/>
      <c r="D469" s="21"/>
    </row>
    <row r="470" spans="2:4" ht="13.5" thickTop="1">
      <c r="B470" s="24"/>
      <c r="C470" s="56"/>
      <c r="D470" s="18"/>
    </row>
    <row r="471" spans="2:4" ht="13.5" thickBot="1">
      <c r="B471" s="44">
        <v>754</v>
      </c>
      <c r="C471" s="59" t="s">
        <v>18</v>
      </c>
      <c r="D471" s="19">
        <f>SUM(D472,D476,D481)</f>
        <v>992940</v>
      </c>
    </row>
    <row r="472" spans="2:4" ht="13.5" thickTop="1">
      <c r="B472" s="46">
        <v>75414</v>
      </c>
      <c r="C472" s="98" t="s">
        <v>44</v>
      </c>
      <c r="D472" s="22">
        <f>SUM(D473,)</f>
        <v>2300</v>
      </c>
    </row>
    <row r="473" spans="2:4" ht="12.75">
      <c r="B473" s="43"/>
      <c r="C473" s="56" t="s">
        <v>7</v>
      </c>
      <c r="D473" s="21">
        <f>SUM(D474)</f>
        <v>2300</v>
      </c>
    </row>
    <row r="474" spans="2:4" ht="12.75">
      <c r="B474" s="43"/>
      <c r="C474" s="56" t="s">
        <v>88</v>
      </c>
      <c r="D474" s="21">
        <v>2300</v>
      </c>
    </row>
    <row r="475" spans="2:4" ht="12.75">
      <c r="B475" s="46"/>
      <c r="C475" s="98"/>
      <c r="D475" s="22"/>
    </row>
    <row r="476" spans="2:4" ht="12.75">
      <c r="B476" s="46">
        <v>75416</v>
      </c>
      <c r="C476" s="98" t="s">
        <v>17</v>
      </c>
      <c r="D476" s="34">
        <f>SUM(D477)</f>
        <v>975640</v>
      </c>
    </row>
    <row r="477" spans="2:4" ht="12.75">
      <c r="B477" s="43"/>
      <c r="C477" s="56" t="s">
        <v>7</v>
      </c>
      <c r="D477" s="21">
        <f>SUM(D478:D479)</f>
        <v>975640</v>
      </c>
    </row>
    <row r="478" spans="2:4" ht="12.75">
      <c r="B478" s="43"/>
      <c r="C478" s="56" t="s">
        <v>16</v>
      </c>
      <c r="D478" s="21">
        <v>825640</v>
      </c>
    </row>
    <row r="479" spans="2:4" ht="12.75">
      <c r="B479" s="43"/>
      <c r="C479" s="56" t="s">
        <v>91</v>
      </c>
      <c r="D479" s="21">
        <v>150000</v>
      </c>
    </row>
    <row r="480" spans="2:4" ht="12.75">
      <c r="B480" s="46"/>
      <c r="C480" s="103"/>
      <c r="D480" s="22"/>
    </row>
    <row r="481" spans="2:4" ht="12.75">
      <c r="B481" s="46">
        <v>75421</v>
      </c>
      <c r="C481" s="98" t="s">
        <v>95</v>
      </c>
      <c r="D481" s="34">
        <f>SUM(D482,D490)</f>
        <v>15000</v>
      </c>
    </row>
    <row r="482" spans="2:4" ht="12.75">
      <c r="B482" s="43"/>
      <c r="C482" s="56" t="s">
        <v>7</v>
      </c>
      <c r="D482" s="21">
        <f>SUM(D483:D483)</f>
        <v>15000</v>
      </c>
    </row>
    <row r="483" spans="2:4" ht="12.75">
      <c r="B483" s="43"/>
      <c r="C483" s="56" t="s">
        <v>88</v>
      </c>
      <c r="D483" s="21">
        <v>15000</v>
      </c>
    </row>
    <row r="484" spans="2:4" ht="13.5" thickBot="1">
      <c r="B484" s="43"/>
      <c r="C484" s="56"/>
      <c r="D484" s="21"/>
    </row>
    <row r="485" spans="2:4" ht="13.5" thickTop="1">
      <c r="B485" s="24"/>
      <c r="C485" s="58"/>
      <c r="D485" s="18"/>
    </row>
    <row r="486" spans="2:4" ht="39" thickBot="1">
      <c r="B486" s="84">
        <v>756</v>
      </c>
      <c r="C486" s="70" t="s">
        <v>96</v>
      </c>
      <c r="D486" s="87">
        <f>SUM(D487)</f>
        <v>25000</v>
      </c>
    </row>
    <row r="487" spans="2:4" ht="26.25" thickTop="1">
      <c r="B487" s="45">
        <v>75647</v>
      </c>
      <c r="C487" s="85" t="s">
        <v>97</v>
      </c>
      <c r="D487" s="20">
        <f>SUM(D488)</f>
        <v>25000</v>
      </c>
    </row>
    <row r="488" spans="2:4" ht="12.75">
      <c r="B488" s="43"/>
      <c r="C488" s="86" t="s">
        <v>25</v>
      </c>
      <c r="D488" s="21">
        <f>SUM(D489)</f>
        <v>25000</v>
      </c>
    </row>
    <row r="489" spans="2:4" ht="12.75">
      <c r="B489" s="43"/>
      <c r="C489" s="56" t="s">
        <v>88</v>
      </c>
      <c r="D489" s="21">
        <v>25000</v>
      </c>
    </row>
    <row r="490" spans="2:4" ht="13.5" thickBot="1">
      <c r="B490" s="25"/>
      <c r="C490" s="104"/>
      <c r="D490" s="23"/>
    </row>
    <row r="491" spans="2:4" ht="13.5" thickTop="1">
      <c r="B491" s="24"/>
      <c r="C491" s="58"/>
      <c r="D491" s="18"/>
    </row>
    <row r="492" spans="2:4" ht="13.5" thickBot="1">
      <c r="B492" s="44">
        <v>757</v>
      </c>
      <c r="C492" s="59" t="s">
        <v>19</v>
      </c>
      <c r="D492" s="19">
        <f>SUM(D493,D497)</f>
        <v>2070200</v>
      </c>
    </row>
    <row r="493" spans="2:4" ht="13.5" thickTop="1">
      <c r="B493" s="45">
        <v>75702</v>
      </c>
      <c r="C493" s="100" t="s">
        <v>45</v>
      </c>
      <c r="D493" s="20">
        <f>SUM(D494)</f>
        <v>1634000</v>
      </c>
    </row>
    <row r="494" spans="2:4" ht="12.75">
      <c r="B494" s="43"/>
      <c r="C494" s="86" t="s">
        <v>7</v>
      </c>
      <c r="D494" s="21">
        <f>SUM(D495)</f>
        <v>1634000</v>
      </c>
    </row>
    <row r="495" spans="2:4" ht="12.75">
      <c r="B495" s="43"/>
      <c r="C495" s="56" t="s">
        <v>76</v>
      </c>
      <c r="D495" s="21">
        <v>1634000</v>
      </c>
    </row>
    <row r="496" spans="2:4" ht="12.75">
      <c r="B496" s="46"/>
      <c r="C496" s="98"/>
      <c r="D496" s="22"/>
    </row>
    <row r="497" spans="2:4" ht="25.5">
      <c r="B497" s="46">
        <v>75704</v>
      </c>
      <c r="C497" s="103" t="s">
        <v>46</v>
      </c>
      <c r="D497" s="22">
        <f>SUM(D498)</f>
        <v>436200</v>
      </c>
    </row>
    <row r="498" spans="2:4" ht="12.75">
      <c r="B498" s="43"/>
      <c r="C498" s="105" t="s">
        <v>77</v>
      </c>
      <c r="D498" s="21">
        <f>SUM(D499)</f>
        <v>436200</v>
      </c>
    </row>
    <row r="499" spans="2:4" ht="13.5" thickBot="1">
      <c r="B499" s="25"/>
      <c r="C499" s="57" t="s">
        <v>98</v>
      </c>
      <c r="D499" s="23">
        <v>436200</v>
      </c>
    </row>
    <row r="500" spans="2:4" ht="13.5" thickTop="1">
      <c r="B500" s="24"/>
      <c r="C500" s="58"/>
      <c r="D500" s="18"/>
    </row>
    <row r="501" spans="2:4" ht="13.5" thickBot="1">
      <c r="B501" s="44">
        <v>758</v>
      </c>
      <c r="C501" s="59" t="s">
        <v>20</v>
      </c>
      <c r="D501" s="19">
        <f>SUM(D502)</f>
        <v>350000</v>
      </c>
    </row>
    <row r="502" spans="2:4" ht="13.5" thickTop="1">
      <c r="B502" s="46">
        <v>75818</v>
      </c>
      <c r="C502" s="98" t="s">
        <v>47</v>
      </c>
      <c r="D502" s="22">
        <f>SUM(D503,D505)</f>
        <v>350000</v>
      </c>
    </row>
    <row r="503" spans="2:4" ht="12.75">
      <c r="B503" s="43"/>
      <c r="C503" s="56" t="s">
        <v>33</v>
      </c>
      <c r="D503" s="21">
        <f>SUM(D504)</f>
        <v>200000</v>
      </c>
    </row>
    <row r="504" spans="2:4" ht="12.75">
      <c r="B504" s="46"/>
      <c r="C504" s="98" t="s">
        <v>34</v>
      </c>
      <c r="D504" s="22">
        <v>200000</v>
      </c>
    </row>
    <row r="505" spans="2:4" ht="12.75">
      <c r="B505" s="43"/>
      <c r="C505" s="56" t="s">
        <v>35</v>
      </c>
      <c r="D505" s="21">
        <f>SUM(D506)</f>
        <v>150000</v>
      </c>
    </row>
    <row r="506" spans="2:4" ht="12.75">
      <c r="B506" s="43"/>
      <c r="C506" s="56" t="s">
        <v>34</v>
      </c>
      <c r="D506" s="21">
        <f>SUM(D507:D508)</f>
        <v>150000</v>
      </c>
    </row>
    <row r="507" spans="2:4" ht="25.5">
      <c r="B507" s="43"/>
      <c r="C507" s="106" t="s">
        <v>82</v>
      </c>
      <c r="D507" s="21">
        <v>15000</v>
      </c>
    </row>
    <row r="508" spans="2:4" ht="12.75">
      <c r="B508" s="43"/>
      <c r="C508" s="107" t="s">
        <v>36</v>
      </c>
      <c r="D508" s="21">
        <v>135000</v>
      </c>
    </row>
    <row r="509" spans="2:4" ht="13.5" thickBot="1">
      <c r="B509" s="25"/>
      <c r="C509" s="57"/>
      <c r="D509" s="23"/>
    </row>
    <row r="510" spans="2:4" ht="13.5" thickTop="1">
      <c r="B510" s="24"/>
      <c r="C510" s="58"/>
      <c r="D510" s="24"/>
    </row>
    <row r="511" spans="2:4" ht="13.5" thickBot="1">
      <c r="B511" s="44">
        <v>801</v>
      </c>
      <c r="C511" s="59" t="s">
        <v>21</v>
      </c>
      <c r="D511" s="19">
        <f>SUM(D512,D517,D523,D528,D532,D537,D542)</f>
        <v>30706644</v>
      </c>
    </row>
    <row r="512" spans="2:4" ht="13.5" thickTop="1">
      <c r="B512" s="45">
        <v>80101</v>
      </c>
      <c r="C512" s="100" t="s">
        <v>48</v>
      </c>
      <c r="D512" s="20">
        <f>SUM(D513)</f>
        <v>10762997</v>
      </c>
    </row>
    <row r="513" spans="2:4" ht="12.75">
      <c r="B513" s="43"/>
      <c r="C513" s="56" t="s">
        <v>7</v>
      </c>
      <c r="D513" s="21">
        <f>SUM(D514:D515)</f>
        <v>10762997</v>
      </c>
    </row>
    <row r="514" spans="2:4" ht="12.75">
      <c r="B514" s="43"/>
      <c r="C514" s="56" t="s">
        <v>16</v>
      </c>
      <c r="D514" s="21">
        <v>8468901</v>
      </c>
    </row>
    <row r="515" spans="2:4" ht="12.75">
      <c r="B515" s="43"/>
      <c r="C515" s="56" t="s">
        <v>91</v>
      </c>
      <c r="D515" s="21">
        <v>2294096</v>
      </c>
    </row>
    <row r="516" spans="2:4" ht="12.75">
      <c r="B516" s="46"/>
      <c r="C516" s="108"/>
      <c r="D516" s="93"/>
    </row>
    <row r="517" spans="2:4" ht="12.75">
      <c r="B517" s="46">
        <v>80104</v>
      </c>
      <c r="C517" s="98" t="s">
        <v>49</v>
      </c>
      <c r="D517" s="22">
        <f>SUM(D518)</f>
        <v>10218975</v>
      </c>
    </row>
    <row r="518" spans="2:4" ht="12.75">
      <c r="B518" s="43"/>
      <c r="C518" s="56" t="s">
        <v>7</v>
      </c>
      <c r="D518" s="21">
        <f>SUM(D519,D520:D521)</f>
        <v>10218975</v>
      </c>
    </row>
    <row r="519" spans="2:4" ht="12.75">
      <c r="B519" s="43"/>
      <c r="C519" s="56" t="s">
        <v>16</v>
      </c>
      <c r="D519" s="21">
        <v>7855884</v>
      </c>
    </row>
    <row r="520" spans="2:4" ht="12.75">
      <c r="B520" s="43"/>
      <c r="C520" s="56" t="s">
        <v>91</v>
      </c>
      <c r="D520" s="21">
        <v>2350991</v>
      </c>
    </row>
    <row r="521" spans="2:4" ht="12.75">
      <c r="B521" s="43"/>
      <c r="C521" s="56" t="s">
        <v>101</v>
      </c>
      <c r="D521" s="21">
        <f>9300+2800</f>
        <v>12100</v>
      </c>
    </row>
    <row r="522" spans="2:4" ht="12.75">
      <c r="B522" s="46"/>
      <c r="C522" s="98"/>
      <c r="D522" s="22"/>
    </row>
    <row r="523" spans="2:4" ht="12.75">
      <c r="B523" s="46">
        <v>80110</v>
      </c>
      <c r="C523" s="98" t="s">
        <v>50</v>
      </c>
      <c r="D523" s="22">
        <f>SUM(D524)</f>
        <v>8540325</v>
      </c>
    </row>
    <row r="524" spans="2:4" ht="12.75">
      <c r="B524" s="43"/>
      <c r="C524" s="56" t="s">
        <v>7</v>
      </c>
      <c r="D524" s="21">
        <f>SUM(D525:D526)</f>
        <v>8540325</v>
      </c>
    </row>
    <row r="525" spans="2:4" ht="12.75">
      <c r="B525" s="43"/>
      <c r="C525" s="56" t="s">
        <v>16</v>
      </c>
      <c r="D525" s="21">
        <v>6969012</v>
      </c>
    </row>
    <row r="526" spans="2:4" ht="12.75">
      <c r="B526" s="43"/>
      <c r="C526" s="56" t="s">
        <v>91</v>
      </c>
      <c r="D526" s="21">
        <v>1571313</v>
      </c>
    </row>
    <row r="527" spans="2:4" ht="12.75">
      <c r="B527" s="46"/>
      <c r="C527" s="98"/>
      <c r="D527" s="22"/>
    </row>
    <row r="528" spans="2:4" ht="12.75">
      <c r="B528" s="46">
        <v>80113</v>
      </c>
      <c r="C528" s="98" t="s">
        <v>78</v>
      </c>
      <c r="D528" s="22">
        <f>SUM(D529)</f>
        <v>45000</v>
      </c>
    </row>
    <row r="529" spans="2:4" ht="12.75">
      <c r="B529" s="43"/>
      <c r="C529" s="86" t="s">
        <v>25</v>
      </c>
      <c r="D529" s="21">
        <f>SUM(D530)</f>
        <v>45000</v>
      </c>
    </row>
    <row r="530" spans="2:4" ht="12.75">
      <c r="B530" s="43"/>
      <c r="C530" s="56" t="s">
        <v>88</v>
      </c>
      <c r="D530" s="21">
        <v>45000</v>
      </c>
    </row>
    <row r="531" spans="2:4" ht="12.75">
      <c r="B531" s="46"/>
      <c r="C531" s="98"/>
      <c r="D531" s="22"/>
    </row>
    <row r="532" spans="2:4" ht="12.75">
      <c r="B532" s="49">
        <v>80114</v>
      </c>
      <c r="C532" s="109" t="s">
        <v>51</v>
      </c>
      <c r="D532" s="33">
        <f>SUM(D533)</f>
        <v>616810</v>
      </c>
    </row>
    <row r="533" spans="2:4" ht="12.75">
      <c r="B533" s="43"/>
      <c r="C533" s="56" t="s">
        <v>7</v>
      </c>
      <c r="D533" s="21">
        <f>SUM(D534:D535)</f>
        <v>616810</v>
      </c>
    </row>
    <row r="534" spans="2:4" ht="12.75">
      <c r="B534" s="43"/>
      <c r="C534" s="56" t="s">
        <v>16</v>
      </c>
      <c r="D534" s="21">
        <v>570072</v>
      </c>
    </row>
    <row r="535" spans="2:4" ht="12.75">
      <c r="B535" s="43"/>
      <c r="C535" s="56" t="s">
        <v>91</v>
      </c>
      <c r="D535" s="21">
        <v>46738</v>
      </c>
    </row>
    <row r="536" spans="2:4" ht="12.75">
      <c r="B536" s="46"/>
      <c r="C536" s="98"/>
      <c r="D536" s="22"/>
    </row>
    <row r="537" spans="2:4" ht="12.75">
      <c r="B537" s="46">
        <v>80146</v>
      </c>
      <c r="C537" s="98" t="s">
        <v>52</v>
      </c>
      <c r="D537" s="22">
        <f>SUM(D538)</f>
        <v>147053</v>
      </c>
    </row>
    <row r="538" spans="2:4" ht="12.75">
      <c r="B538" s="43"/>
      <c r="C538" s="56" t="s">
        <v>7</v>
      </c>
      <c r="D538" s="21">
        <f>SUM(D539:D540)</f>
        <v>147053</v>
      </c>
    </row>
    <row r="539" spans="2:4" ht="12.75">
      <c r="B539" s="43"/>
      <c r="C539" s="56" t="s">
        <v>16</v>
      </c>
      <c r="D539" s="21">
        <v>500</v>
      </c>
    </row>
    <row r="540" spans="2:4" ht="12.75">
      <c r="B540" s="43"/>
      <c r="C540" s="56" t="s">
        <v>91</v>
      </c>
      <c r="D540" s="21">
        <v>146553</v>
      </c>
    </row>
    <row r="541" spans="2:4" ht="12.75">
      <c r="B541" s="46"/>
      <c r="C541" s="98"/>
      <c r="D541" s="22"/>
    </row>
    <row r="542" spans="2:4" ht="12.75">
      <c r="B542" s="46">
        <v>80195</v>
      </c>
      <c r="C542" s="98" t="s">
        <v>6</v>
      </c>
      <c r="D542" s="22">
        <f>SUM(D543)</f>
        <v>375484</v>
      </c>
    </row>
    <row r="543" spans="2:4" ht="12.75">
      <c r="B543" s="43"/>
      <c r="C543" s="97" t="s">
        <v>7</v>
      </c>
      <c r="D543" s="21">
        <f>SUM(D544:D545,D547)</f>
        <v>375484</v>
      </c>
    </row>
    <row r="544" spans="2:4" ht="12.75">
      <c r="B544" s="43"/>
      <c r="C544" s="56" t="s">
        <v>16</v>
      </c>
      <c r="D544" s="21">
        <v>2500</v>
      </c>
    </row>
    <row r="545" spans="2:4" ht="12.75">
      <c r="B545" s="43"/>
      <c r="C545" s="56" t="s">
        <v>91</v>
      </c>
      <c r="D545" s="21">
        <v>300511</v>
      </c>
    </row>
    <row r="546" spans="2:4" ht="12.75">
      <c r="B546" s="43"/>
      <c r="C546" s="56" t="s">
        <v>93</v>
      </c>
      <c r="D546" s="21"/>
    </row>
    <row r="547" spans="2:4" ht="12.75">
      <c r="B547" s="43"/>
      <c r="C547" s="52" t="s">
        <v>94</v>
      </c>
      <c r="D547" s="21">
        <v>72473</v>
      </c>
    </row>
    <row r="548" spans="2:4" ht="13.5" thickBot="1">
      <c r="B548" s="25"/>
      <c r="C548" s="57"/>
      <c r="D548" s="23"/>
    </row>
    <row r="549" spans="2:4" ht="13.5" thickTop="1">
      <c r="B549" s="24"/>
      <c r="C549" s="110"/>
      <c r="D549" s="18"/>
    </row>
    <row r="550" spans="2:4" ht="13.5" thickBot="1">
      <c r="B550" s="44">
        <v>851</v>
      </c>
      <c r="C550" s="59" t="s">
        <v>23</v>
      </c>
      <c r="D550" s="19">
        <f>SUM(D552,D557,D563)</f>
        <v>803300</v>
      </c>
    </row>
    <row r="551" spans="2:4" ht="13.5" thickTop="1">
      <c r="B551" s="50"/>
      <c r="C551" s="80"/>
      <c r="D551" s="36"/>
    </row>
    <row r="552" spans="2:4" ht="12.75">
      <c r="B552" s="51">
        <v>85153</v>
      </c>
      <c r="C552" s="98" t="s">
        <v>81</v>
      </c>
      <c r="D552" s="35">
        <f>SUM(D553)</f>
        <v>20000</v>
      </c>
    </row>
    <row r="553" spans="2:4" ht="12.75">
      <c r="B553" s="52"/>
      <c r="C553" s="86" t="s">
        <v>25</v>
      </c>
      <c r="D553" s="38">
        <f>SUM(D554:D555)</f>
        <v>20000</v>
      </c>
    </row>
    <row r="554" spans="2:4" ht="12.75">
      <c r="B554" s="53"/>
      <c r="C554" s="56" t="s">
        <v>16</v>
      </c>
      <c r="D554" s="38">
        <v>19560</v>
      </c>
    </row>
    <row r="555" spans="2:4" ht="12.75">
      <c r="B555" s="53"/>
      <c r="C555" s="56" t="s">
        <v>91</v>
      </c>
      <c r="D555" s="38">
        <v>440</v>
      </c>
    </row>
    <row r="556" spans="2:4" ht="12.75">
      <c r="B556" s="94"/>
      <c r="C556" s="95"/>
      <c r="D556" s="96"/>
    </row>
    <row r="557" spans="2:4" ht="12.75">
      <c r="B557" s="46">
        <v>85154</v>
      </c>
      <c r="C557" s="98" t="s">
        <v>53</v>
      </c>
      <c r="D557" s="22">
        <f>SUM(D558)</f>
        <v>700000</v>
      </c>
    </row>
    <row r="558" spans="2:4" ht="12.75">
      <c r="B558" s="43"/>
      <c r="C558" s="56" t="s">
        <v>7</v>
      </c>
      <c r="D558" s="21">
        <f>SUM(D559:D561)</f>
        <v>700000</v>
      </c>
    </row>
    <row r="559" spans="2:4" ht="12.75">
      <c r="B559" s="43"/>
      <c r="C559" s="56" t="s">
        <v>16</v>
      </c>
      <c r="D559" s="21">
        <v>50000</v>
      </c>
    </row>
    <row r="560" spans="2:4" ht="12.75">
      <c r="B560" s="43"/>
      <c r="C560" s="56" t="s">
        <v>91</v>
      </c>
      <c r="D560" s="21">
        <v>430000</v>
      </c>
    </row>
    <row r="561" spans="2:4" ht="12.75">
      <c r="B561" s="43"/>
      <c r="C561" s="56" t="s">
        <v>101</v>
      </c>
      <c r="D561" s="21">
        <v>220000</v>
      </c>
    </row>
    <row r="562" spans="2:4" ht="12.75">
      <c r="B562" s="46"/>
      <c r="C562" s="98"/>
      <c r="D562" s="22"/>
    </row>
    <row r="563" spans="2:4" ht="12.75">
      <c r="B563" s="46">
        <v>85195</v>
      </c>
      <c r="C563" s="98" t="s">
        <v>6</v>
      </c>
      <c r="D563" s="22">
        <f>SUM(D564)</f>
        <v>83300</v>
      </c>
    </row>
    <row r="564" spans="2:4" ht="12.75">
      <c r="B564" s="43"/>
      <c r="C564" s="56" t="s">
        <v>7</v>
      </c>
      <c r="D564" s="21">
        <f>SUM(D565:D566)</f>
        <v>83300</v>
      </c>
    </row>
    <row r="565" spans="2:4" ht="12.75">
      <c r="B565" s="43"/>
      <c r="C565" s="56" t="s">
        <v>88</v>
      </c>
      <c r="D565" s="21">
        <v>68300</v>
      </c>
    </row>
    <row r="566" spans="2:4" ht="12.75">
      <c r="B566" s="43"/>
      <c r="C566" s="56" t="s">
        <v>101</v>
      </c>
      <c r="D566" s="21">
        <v>15000</v>
      </c>
    </row>
    <row r="567" spans="2:4" ht="13.5" thickBot="1">
      <c r="B567" s="25"/>
      <c r="C567" s="57"/>
      <c r="D567" s="23"/>
    </row>
    <row r="568" spans="2:4" ht="13.5" thickTop="1">
      <c r="B568" s="24"/>
      <c r="C568" s="110"/>
      <c r="D568" s="18"/>
    </row>
    <row r="569" spans="2:4" ht="13.5" thickBot="1">
      <c r="B569" s="44">
        <v>852</v>
      </c>
      <c r="C569" s="59" t="s">
        <v>32</v>
      </c>
      <c r="D569" s="19">
        <f>SUM(D570,D575,D580,D586,D590,D595,D600,D604,D609,D614)</f>
        <v>16146018</v>
      </c>
    </row>
    <row r="570" spans="2:4" ht="13.5" thickTop="1">
      <c r="B570" s="45">
        <v>85202</v>
      </c>
      <c r="C570" s="100" t="s">
        <v>54</v>
      </c>
      <c r="D570" s="20">
        <f>SUM(D571)</f>
        <v>449036</v>
      </c>
    </row>
    <row r="571" spans="2:4" ht="12.75">
      <c r="B571" s="43"/>
      <c r="C571" s="111" t="s">
        <v>7</v>
      </c>
      <c r="D571" s="21">
        <f>SUM(D572:D573)</f>
        <v>449036</v>
      </c>
    </row>
    <row r="572" spans="2:4" ht="12.75">
      <c r="B572" s="43"/>
      <c r="C572" s="56" t="s">
        <v>16</v>
      </c>
      <c r="D572" s="21">
        <v>354646</v>
      </c>
    </row>
    <row r="573" spans="2:4" ht="12.75">
      <c r="B573" s="43"/>
      <c r="C573" s="56" t="s">
        <v>91</v>
      </c>
      <c r="D573" s="21">
        <v>94390</v>
      </c>
    </row>
    <row r="574" spans="2:4" ht="12.75">
      <c r="B574" s="46"/>
      <c r="C574" s="98"/>
      <c r="D574" s="22"/>
    </row>
    <row r="575" spans="2:4" ht="12.75">
      <c r="B575" s="46">
        <v>85205</v>
      </c>
      <c r="C575" s="98" t="s">
        <v>102</v>
      </c>
      <c r="D575" s="22">
        <f>SUM(D576)</f>
        <v>10000</v>
      </c>
    </row>
    <row r="576" spans="2:4" ht="12.75">
      <c r="B576" s="43"/>
      <c r="C576" s="86" t="s">
        <v>25</v>
      </c>
      <c r="D576" s="21">
        <f>SUM(D577:D578)</f>
        <v>10000</v>
      </c>
    </row>
    <row r="577" spans="2:4" ht="12.75">
      <c r="B577" s="43"/>
      <c r="C577" s="56" t="s">
        <v>16</v>
      </c>
      <c r="D577" s="21">
        <v>8095</v>
      </c>
    </row>
    <row r="578" spans="2:4" ht="12.75">
      <c r="B578" s="43"/>
      <c r="C578" s="56" t="s">
        <v>91</v>
      </c>
      <c r="D578" s="21">
        <v>1905</v>
      </c>
    </row>
    <row r="579" spans="2:4" ht="12.75">
      <c r="B579" s="46"/>
      <c r="C579" s="98"/>
      <c r="D579" s="22"/>
    </row>
    <row r="580" spans="2:4" ht="38.25">
      <c r="B580" s="46">
        <v>85212</v>
      </c>
      <c r="C580" s="103" t="s">
        <v>55</v>
      </c>
      <c r="D580" s="22">
        <f>SUM(D581)</f>
        <v>9370000</v>
      </c>
    </row>
    <row r="581" spans="2:4" ht="12.75">
      <c r="B581" s="43"/>
      <c r="C581" s="105" t="s">
        <v>7</v>
      </c>
      <c r="D581" s="21">
        <f>SUM(D582:D584)</f>
        <v>9370000</v>
      </c>
    </row>
    <row r="582" spans="2:4" ht="12.75">
      <c r="B582" s="43"/>
      <c r="C582" s="105" t="s">
        <v>24</v>
      </c>
      <c r="D582" s="21">
        <f>9096460+80000</f>
        <v>9176460</v>
      </c>
    </row>
    <row r="583" spans="2:4" ht="12.75">
      <c r="B583" s="43"/>
      <c r="C583" s="56" t="s">
        <v>92</v>
      </c>
      <c r="D583" s="21">
        <v>157000</v>
      </c>
    </row>
    <row r="584" spans="2:4" ht="12.75">
      <c r="B584" s="43"/>
      <c r="C584" s="56" t="s">
        <v>91</v>
      </c>
      <c r="D584" s="21">
        <f>24540+12000</f>
        <v>36540</v>
      </c>
    </row>
    <row r="585" spans="2:4" ht="12.75">
      <c r="B585" s="46"/>
      <c r="C585" s="98"/>
      <c r="D585" s="22"/>
    </row>
    <row r="586" spans="2:4" ht="51">
      <c r="B586" s="46">
        <v>85213</v>
      </c>
      <c r="C586" s="103" t="s">
        <v>113</v>
      </c>
      <c r="D586" s="22">
        <f>SUM(D587)</f>
        <v>54800</v>
      </c>
    </row>
    <row r="587" spans="2:4" ht="12.75">
      <c r="B587" s="43"/>
      <c r="C587" s="56" t="s">
        <v>7</v>
      </c>
      <c r="D587" s="21">
        <f>SUM(D588)</f>
        <v>54800</v>
      </c>
    </row>
    <row r="588" spans="2:4" ht="12.75">
      <c r="B588" s="43"/>
      <c r="C588" s="56" t="s">
        <v>24</v>
      </c>
      <c r="D588" s="21">
        <v>54800</v>
      </c>
    </row>
    <row r="589" spans="2:4" ht="12.75">
      <c r="B589" s="46"/>
      <c r="C589" s="98"/>
      <c r="D589" s="22"/>
    </row>
    <row r="590" spans="2:4" ht="25.5">
      <c r="B590" s="54">
        <v>85214</v>
      </c>
      <c r="C590" s="103" t="s">
        <v>56</v>
      </c>
      <c r="D590" s="22">
        <f>SUM(D591)</f>
        <v>2294000</v>
      </c>
    </row>
    <row r="591" spans="2:4" ht="12.75">
      <c r="B591" s="43"/>
      <c r="C591" s="56" t="s">
        <v>7</v>
      </c>
      <c r="D591" s="21">
        <f>SUM(D592:D593)</f>
        <v>2294000</v>
      </c>
    </row>
    <row r="592" spans="2:4" ht="12.75">
      <c r="B592" s="43"/>
      <c r="C592" s="56" t="s">
        <v>24</v>
      </c>
      <c r="D592" s="21">
        <v>1741000</v>
      </c>
    </row>
    <row r="593" spans="2:4" ht="12.75">
      <c r="B593" s="43"/>
      <c r="C593" s="56" t="s">
        <v>91</v>
      </c>
      <c r="D593" s="21">
        <v>553000</v>
      </c>
    </row>
    <row r="594" spans="2:4" ht="12.75">
      <c r="B594" s="46"/>
      <c r="C594" s="98"/>
      <c r="D594" s="22"/>
    </row>
    <row r="595" spans="2:4" ht="12.75">
      <c r="B595" s="46">
        <v>85215</v>
      </c>
      <c r="C595" s="98" t="s">
        <v>57</v>
      </c>
      <c r="D595" s="22">
        <f>SUM(D596)</f>
        <v>1704000</v>
      </c>
    </row>
    <row r="596" spans="2:4" ht="12.75">
      <c r="B596" s="43"/>
      <c r="C596" s="56" t="s">
        <v>7</v>
      </c>
      <c r="D596" s="21">
        <f>SUM(D597:D598)</f>
        <v>1704000</v>
      </c>
    </row>
    <row r="597" spans="2:4" ht="12.75">
      <c r="B597" s="43"/>
      <c r="C597" s="56" t="s">
        <v>24</v>
      </c>
      <c r="D597" s="21">
        <v>1700000</v>
      </c>
    </row>
    <row r="598" spans="2:4" ht="12.75">
      <c r="B598" s="43"/>
      <c r="C598" s="97" t="s">
        <v>91</v>
      </c>
      <c r="D598" s="21">
        <v>4000</v>
      </c>
    </row>
    <row r="599" spans="2:4" ht="12.75">
      <c r="B599" s="46"/>
      <c r="C599" s="98"/>
      <c r="D599" s="22"/>
    </row>
    <row r="600" spans="2:4" ht="12.75">
      <c r="B600" s="46">
        <v>85216</v>
      </c>
      <c r="C600" s="98" t="s">
        <v>107</v>
      </c>
      <c r="D600" s="22">
        <f>SUM(D601)</f>
        <v>490000</v>
      </c>
    </row>
    <row r="601" spans="2:4" ht="12.75">
      <c r="B601" s="43"/>
      <c r="C601" s="86" t="s">
        <v>7</v>
      </c>
      <c r="D601" s="21">
        <f>SUM(D602)</f>
        <v>490000</v>
      </c>
    </row>
    <row r="602" spans="2:4" ht="12.75">
      <c r="B602" s="43"/>
      <c r="C602" s="56" t="s">
        <v>24</v>
      </c>
      <c r="D602" s="21">
        <v>490000</v>
      </c>
    </row>
    <row r="603" spans="2:4" ht="12.75">
      <c r="B603" s="46"/>
      <c r="C603" s="98"/>
      <c r="D603" s="22"/>
    </row>
    <row r="604" spans="2:4" ht="12.75">
      <c r="B604" s="46">
        <v>85219</v>
      </c>
      <c r="C604" s="98" t="s">
        <v>58</v>
      </c>
      <c r="D604" s="22">
        <f>SUM(D605)</f>
        <v>1518182</v>
      </c>
    </row>
    <row r="605" spans="2:4" ht="12.75">
      <c r="B605" s="43"/>
      <c r="C605" s="56" t="s">
        <v>25</v>
      </c>
      <c r="D605" s="21">
        <f>SUM(D606:D607)</f>
        <v>1518182</v>
      </c>
    </row>
    <row r="606" spans="2:4" ht="12.75">
      <c r="B606" s="43"/>
      <c r="C606" s="56" t="s">
        <v>16</v>
      </c>
      <c r="D606" s="21">
        <v>1277677</v>
      </c>
    </row>
    <row r="607" spans="2:4" ht="12.75">
      <c r="B607" s="43"/>
      <c r="C607" s="97" t="s">
        <v>91</v>
      </c>
      <c r="D607" s="21">
        <v>240505</v>
      </c>
    </row>
    <row r="608" spans="2:4" ht="12.75">
      <c r="B608" s="46"/>
      <c r="C608" s="98"/>
      <c r="D608" s="22"/>
    </row>
    <row r="609" spans="2:4" ht="25.5">
      <c r="B609" s="49">
        <v>85220</v>
      </c>
      <c r="C609" s="112" t="s">
        <v>59</v>
      </c>
      <c r="D609" s="33">
        <f>SUM(D610)</f>
        <v>85000</v>
      </c>
    </row>
    <row r="610" spans="2:4" ht="12.75">
      <c r="B610" s="43"/>
      <c r="C610" s="56" t="s">
        <v>7</v>
      </c>
      <c r="D610" s="21">
        <f>SUM(D611:D612)</f>
        <v>85000</v>
      </c>
    </row>
    <row r="611" spans="2:4" ht="12.75">
      <c r="B611" s="43"/>
      <c r="C611" s="56" t="s">
        <v>16</v>
      </c>
      <c r="D611" s="21">
        <v>78120</v>
      </c>
    </row>
    <row r="612" spans="2:4" ht="12.75">
      <c r="B612" s="43"/>
      <c r="C612" s="97" t="s">
        <v>91</v>
      </c>
      <c r="D612" s="21">
        <v>6880</v>
      </c>
    </row>
    <row r="613" spans="2:4" ht="12.75">
      <c r="B613" s="46"/>
      <c r="C613" s="98"/>
      <c r="D613" s="22"/>
    </row>
    <row r="614" spans="2:4" ht="12.75">
      <c r="B614" s="46">
        <v>85228</v>
      </c>
      <c r="C614" s="98" t="s">
        <v>60</v>
      </c>
      <c r="D614" s="22">
        <f>SUM(D615)</f>
        <v>171000</v>
      </c>
    </row>
    <row r="615" spans="2:4" ht="12.75">
      <c r="B615" s="43"/>
      <c r="C615" s="56" t="s">
        <v>7</v>
      </c>
      <c r="D615" s="21">
        <f>SUM(D616)</f>
        <v>171000</v>
      </c>
    </row>
    <row r="616" spans="2:4" ht="12.75">
      <c r="B616" s="43"/>
      <c r="C616" s="56" t="s">
        <v>24</v>
      </c>
      <c r="D616" s="21">
        <v>171000</v>
      </c>
    </row>
    <row r="617" spans="2:4" ht="13.5" thickBot="1">
      <c r="B617" s="25"/>
      <c r="C617" s="57"/>
      <c r="D617" s="23"/>
    </row>
    <row r="618" spans="2:4" ht="13.5" thickTop="1">
      <c r="B618" s="24"/>
      <c r="C618" s="58"/>
      <c r="D618" s="18"/>
    </row>
    <row r="619" spans="2:4" ht="13.5" thickBot="1">
      <c r="B619" s="44">
        <v>853</v>
      </c>
      <c r="C619" s="59" t="s">
        <v>62</v>
      </c>
      <c r="D619" s="19">
        <f>SUM(D620)</f>
        <v>925400</v>
      </c>
    </row>
    <row r="620" spans="2:4" ht="13.5" thickTop="1">
      <c r="B620" s="46">
        <v>85305</v>
      </c>
      <c r="C620" s="98" t="s">
        <v>61</v>
      </c>
      <c r="D620" s="22">
        <f>SUM(D622:D623)</f>
        <v>925400</v>
      </c>
    </row>
    <row r="621" spans="2:4" ht="12.75">
      <c r="B621" s="43"/>
      <c r="C621" s="56" t="s">
        <v>7</v>
      </c>
      <c r="D621" s="21">
        <f>SUM(D622:D623)</f>
        <v>925400</v>
      </c>
    </row>
    <row r="622" spans="2:4" ht="12.75">
      <c r="B622" s="43"/>
      <c r="C622" s="56" t="s">
        <v>16</v>
      </c>
      <c r="D622" s="21">
        <v>755000</v>
      </c>
    </row>
    <row r="623" spans="2:4" ht="12.75">
      <c r="B623" s="43"/>
      <c r="C623" s="97" t="s">
        <v>91</v>
      </c>
      <c r="D623" s="21">
        <v>170400</v>
      </c>
    </row>
    <row r="624" spans="2:4" ht="13.5" thickBot="1">
      <c r="B624" s="25"/>
      <c r="C624" s="57"/>
      <c r="D624" s="23"/>
    </row>
    <row r="625" spans="2:4" ht="13.5" thickTop="1">
      <c r="B625" s="24"/>
      <c r="C625" s="56"/>
      <c r="D625" s="18"/>
    </row>
    <row r="626" spans="2:4" ht="13.5" thickBot="1">
      <c r="B626" s="44">
        <v>854</v>
      </c>
      <c r="C626" s="59" t="s">
        <v>26</v>
      </c>
      <c r="D626" s="19">
        <f>SUM(D627,D632)</f>
        <v>468761</v>
      </c>
    </row>
    <row r="627" spans="2:4" ht="13.5" thickTop="1">
      <c r="B627" s="45">
        <v>85401</v>
      </c>
      <c r="C627" s="100" t="s">
        <v>63</v>
      </c>
      <c r="D627" s="20">
        <f>SUM(D628)</f>
        <v>438761</v>
      </c>
    </row>
    <row r="628" spans="2:4" ht="12.75">
      <c r="B628" s="43"/>
      <c r="C628" s="56" t="s">
        <v>25</v>
      </c>
      <c r="D628" s="21">
        <f>SUM(D629:D630)</f>
        <v>438761</v>
      </c>
    </row>
    <row r="629" spans="2:4" ht="12.75">
      <c r="B629" s="43"/>
      <c r="C629" s="56" t="s">
        <v>16</v>
      </c>
      <c r="D629" s="21">
        <v>409502</v>
      </c>
    </row>
    <row r="630" spans="2:4" ht="12.75">
      <c r="B630" s="43"/>
      <c r="C630" s="97" t="s">
        <v>91</v>
      </c>
      <c r="D630" s="21">
        <v>29259</v>
      </c>
    </row>
    <row r="631" spans="2:4" ht="12.75">
      <c r="B631" s="46"/>
      <c r="C631" s="98"/>
      <c r="D631" s="22"/>
    </row>
    <row r="632" spans="2:4" ht="12.75">
      <c r="B632" s="46">
        <v>85415</v>
      </c>
      <c r="C632" s="98" t="s">
        <v>79</v>
      </c>
      <c r="D632" s="22">
        <f>SUM(D633)</f>
        <v>30000</v>
      </c>
    </row>
    <row r="633" spans="2:4" ht="12.75">
      <c r="B633" s="43"/>
      <c r="C633" s="86" t="s">
        <v>7</v>
      </c>
      <c r="D633" s="21">
        <f>SUM(D634)</f>
        <v>30000</v>
      </c>
    </row>
    <row r="634" spans="2:4" ht="12.75">
      <c r="B634" s="43"/>
      <c r="C634" s="86" t="s">
        <v>24</v>
      </c>
      <c r="D634" s="21">
        <v>30000</v>
      </c>
    </row>
    <row r="635" spans="2:4" ht="13.5" thickBot="1">
      <c r="B635" s="25"/>
      <c r="C635" s="57"/>
      <c r="D635" s="23"/>
    </row>
    <row r="636" spans="2:4" ht="13.5" thickTop="1">
      <c r="B636" s="24"/>
      <c r="C636" s="58"/>
      <c r="D636" s="18"/>
    </row>
    <row r="637" spans="2:4" ht="13.5" thickBot="1">
      <c r="B637" s="44">
        <v>900</v>
      </c>
      <c r="C637" s="59" t="s">
        <v>27</v>
      </c>
      <c r="D637" s="19">
        <f>SUM(D638,D642,D646,D650,D654,D658)</f>
        <v>3877580</v>
      </c>
    </row>
    <row r="638" spans="2:4" ht="13.5" thickTop="1">
      <c r="B638" s="45">
        <v>90001</v>
      </c>
      <c r="C638" s="100" t="s">
        <v>64</v>
      </c>
      <c r="D638" s="20">
        <f>SUM(D639)</f>
        <v>375000</v>
      </c>
    </row>
    <row r="639" spans="2:4" ht="12.75">
      <c r="B639" s="43"/>
      <c r="C639" s="56" t="s">
        <v>7</v>
      </c>
      <c r="D639" s="21">
        <f>SUM(D640)</f>
        <v>375000</v>
      </c>
    </row>
    <row r="640" spans="2:4" ht="12.75">
      <c r="B640" s="43"/>
      <c r="C640" s="97" t="s">
        <v>88</v>
      </c>
      <c r="D640" s="21">
        <v>375000</v>
      </c>
    </row>
    <row r="641" spans="2:4" ht="12.75">
      <c r="B641" s="46"/>
      <c r="C641" s="98"/>
      <c r="D641" s="22"/>
    </row>
    <row r="642" spans="2:4" ht="12.75">
      <c r="B642" s="46">
        <v>90002</v>
      </c>
      <c r="C642" s="98" t="s">
        <v>65</v>
      </c>
      <c r="D642" s="22">
        <f>SUM(D643)</f>
        <v>134150</v>
      </c>
    </row>
    <row r="643" spans="2:4" ht="12.75">
      <c r="B643" s="43"/>
      <c r="C643" s="56" t="s">
        <v>7</v>
      </c>
      <c r="D643" s="21">
        <f>SUM(D644)</f>
        <v>134150</v>
      </c>
    </row>
    <row r="644" spans="2:4" ht="12.75">
      <c r="B644" s="43"/>
      <c r="C644" s="97" t="s">
        <v>88</v>
      </c>
      <c r="D644" s="21">
        <v>134150</v>
      </c>
    </row>
    <row r="645" spans="2:4" ht="12.75">
      <c r="B645" s="46"/>
      <c r="C645" s="98"/>
      <c r="D645" s="22"/>
    </row>
    <row r="646" spans="2:4" ht="12.75">
      <c r="B646" s="46">
        <v>90003</v>
      </c>
      <c r="C646" s="98" t="s">
        <v>66</v>
      </c>
      <c r="D646" s="22">
        <f>SUM(D647)</f>
        <v>1357430</v>
      </c>
    </row>
    <row r="647" spans="2:4" ht="12.75">
      <c r="B647" s="43"/>
      <c r="C647" s="56" t="s">
        <v>7</v>
      </c>
      <c r="D647" s="21">
        <f>SUM(D648)</f>
        <v>1357430</v>
      </c>
    </row>
    <row r="648" spans="2:4" ht="12.75">
      <c r="B648" s="43"/>
      <c r="C648" s="97" t="s">
        <v>88</v>
      </c>
      <c r="D648" s="21">
        <v>1357430</v>
      </c>
    </row>
    <row r="649" spans="2:4" ht="12.75">
      <c r="B649" s="46"/>
      <c r="C649" s="98"/>
      <c r="D649" s="22"/>
    </row>
    <row r="650" spans="2:4" ht="12.75">
      <c r="B650" s="46">
        <v>90004</v>
      </c>
      <c r="C650" s="98" t="s">
        <v>67</v>
      </c>
      <c r="D650" s="22">
        <f>SUM(D651)</f>
        <v>628000</v>
      </c>
    </row>
    <row r="651" spans="2:4" ht="12.75">
      <c r="B651" s="43"/>
      <c r="C651" s="56" t="s">
        <v>7</v>
      </c>
      <c r="D651" s="21">
        <f>SUM(D652:D652)</f>
        <v>628000</v>
      </c>
    </row>
    <row r="652" spans="2:4" ht="12.75">
      <c r="B652" s="43"/>
      <c r="C652" s="97" t="s">
        <v>88</v>
      </c>
      <c r="D652" s="21">
        <v>628000</v>
      </c>
    </row>
    <row r="653" spans="2:4" ht="12.75">
      <c r="B653" s="46"/>
      <c r="C653" s="98"/>
      <c r="D653" s="22"/>
    </row>
    <row r="654" spans="2:4" ht="12.75">
      <c r="B654" s="46">
        <v>90015</v>
      </c>
      <c r="C654" s="98" t="s">
        <v>68</v>
      </c>
      <c r="D654" s="22">
        <f>SUM(D655)</f>
        <v>1240000</v>
      </c>
    </row>
    <row r="655" spans="2:4" ht="12.75">
      <c r="B655" s="43"/>
      <c r="C655" s="56" t="s">
        <v>7</v>
      </c>
      <c r="D655" s="21">
        <f>SUM(D656)</f>
        <v>1240000</v>
      </c>
    </row>
    <row r="656" spans="2:4" ht="12.75">
      <c r="B656" s="43"/>
      <c r="C656" s="97" t="s">
        <v>88</v>
      </c>
      <c r="D656" s="21">
        <v>1240000</v>
      </c>
    </row>
    <row r="657" spans="2:4" ht="12.75">
      <c r="B657" s="46"/>
      <c r="C657" s="98"/>
      <c r="D657" s="22"/>
    </row>
    <row r="658" spans="2:4" ht="12.75">
      <c r="B658" s="46">
        <v>90095</v>
      </c>
      <c r="C658" s="98" t="s">
        <v>6</v>
      </c>
      <c r="D658" s="22">
        <f>SUM(D659)</f>
        <v>143000</v>
      </c>
    </row>
    <row r="659" spans="2:4" ht="12.75">
      <c r="B659" s="43"/>
      <c r="C659" s="56" t="s">
        <v>7</v>
      </c>
      <c r="D659" s="21">
        <f>SUM(D660:D660)</f>
        <v>143000</v>
      </c>
    </row>
    <row r="660" spans="2:4" ht="12.75">
      <c r="B660" s="43"/>
      <c r="C660" s="97" t="s">
        <v>88</v>
      </c>
      <c r="D660" s="21">
        <v>143000</v>
      </c>
    </row>
    <row r="661" spans="2:4" ht="13.5" thickBot="1">
      <c r="B661" s="25"/>
      <c r="C661" s="57"/>
      <c r="D661" s="23"/>
    </row>
    <row r="662" spans="2:4" ht="13.5" thickTop="1">
      <c r="B662" s="24"/>
      <c r="C662" s="58"/>
      <c r="D662" s="18"/>
    </row>
    <row r="663" spans="2:4" ht="13.5" thickBot="1">
      <c r="B663" s="44">
        <v>921</v>
      </c>
      <c r="C663" s="59" t="s">
        <v>28</v>
      </c>
      <c r="D663" s="19">
        <f>SUM(D664,D668,D672,D676)</f>
        <v>4641286</v>
      </c>
    </row>
    <row r="664" spans="2:4" ht="13.5" thickTop="1">
      <c r="B664" s="45">
        <v>92109</v>
      </c>
      <c r="C664" s="100" t="s">
        <v>69</v>
      </c>
      <c r="D664" s="20">
        <f>SUM(D665)</f>
        <v>1526286</v>
      </c>
    </row>
    <row r="665" spans="2:4" ht="12.75">
      <c r="B665" s="43"/>
      <c r="C665" s="56" t="s">
        <v>7</v>
      </c>
      <c r="D665" s="21">
        <f>SUM(D666:D666)</f>
        <v>1526286</v>
      </c>
    </row>
    <row r="666" spans="2:4" ht="12.75">
      <c r="B666" s="43"/>
      <c r="C666" s="56" t="s">
        <v>22</v>
      </c>
      <c r="D666" s="21">
        <v>1526286</v>
      </c>
    </row>
    <row r="667" spans="2:4" ht="12.75">
      <c r="B667" s="46"/>
      <c r="C667" s="98"/>
      <c r="D667" s="22"/>
    </row>
    <row r="668" spans="2:4" ht="12.75">
      <c r="B668" s="46">
        <v>92116</v>
      </c>
      <c r="C668" s="98" t="s">
        <v>70</v>
      </c>
      <c r="D668" s="22">
        <f>SUM(D669)</f>
        <v>1200000</v>
      </c>
    </row>
    <row r="669" spans="2:4" ht="12.75">
      <c r="B669" s="43"/>
      <c r="C669" s="56" t="s">
        <v>7</v>
      </c>
      <c r="D669" s="21">
        <f>SUM(D670:D670)</f>
        <v>1200000</v>
      </c>
    </row>
    <row r="670" spans="2:4" ht="12.75">
      <c r="B670" s="43"/>
      <c r="C670" s="56" t="s">
        <v>22</v>
      </c>
      <c r="D670" s="21">
        <v>1200000</v>
      </c>
    </row>
    <row r="671" spans="2:4" ht="12.75">
      <c r="B671" s="46"/>
      <c r="C671" s="98"/>
      <c r="D671" s="22"/>
    </row>
    <row r="672" spans="2:4" ht="12.75">
      <c r="B672" s="46">
        <v>92120</v>
      </c>
      <c r="C672" s="98" t="s">
        <v>71</v>
      </c>
      <c r="D672" s="22">
        <f>SUM(D673)</f>
        <v>1800000</v>
      </c>
    </row>
    <row r="673" spans="2:4" ht="12.75">
      <c r="B673" s="43"/>
      <c r="C673" s="97" t="s">
        <v>7</v>
      </c>
      <c r="D673" s="21">
        <f>SUM(D674:D674)</f>
        <v>1800000</v>
      </c>
    </row>
    <row r="674" spans="2:4" ht="12.75">
      <c r="B674" s="43"/>
      <c r="C674" s="97" t="s">
        <v>22</v>
      </c>
      <c r="D674" s="21">
        <v>1800000</v>
      </c>
    </row>
    <row r="675" spans="2:4" ht="12.75">
      <c r="B675" s="46"/>
      <c r="C675" s="98"/>
      <c r="D675" s="22"/>
    </row>
    <row r="676" spans="2:4" ht="12.75">
      <c r="B676" s="46">
        <v>92195</v>
      </c>
      <c r="C676" s="98" t="s">
        <v>6</v>
      </c>
      <c r="D676" s="22">
        <f>SUM(D677)</f>
        <v>115000</v>
      </c>
    </row>
    <row r="677" spans="2:4" ht="12.75">
      <c r="B677" s="47"/>
      <c r="C677" s="113" t="s">
        <v>7</v>
      </c>
      <c r="D677" s="30">
        <f>SUM(D678:D680)</f>
        <v>115000</v>
      </c>
    </row>
    <row r="678" spans="2:4" ht="12.75">
      <c r="B678" s="43"/>
      <c r="C678" s="107" t="s">
        <v>92</v>
      </c>
      <c r="D678" s="21">
        <v>5000</v>
      </c>
    </row>
    <row r="679" spans="2:4" ht="12.75">
      <c r="B679" s="43"/>
      <c r="C679" s="97" t="s">
        <v>91</v>
      </c>
      <c r="D679" s="21">
        <v>10000</v>
      </c>
    </row>
    <row r="680" spans="2:4" ht="12.75">
      <c r="B680" s="43"/>
      <c r="C680" s="97" t="s">
        <v>101</v>
      </c>
      <c r="D680" s="21">
        <f>120000-20000</f>
        <v>100000</v>
      </c>
    </row>
    <row r="681" spans="2:4" ht="13.5" thickBot="1">
      <c r="B681" s="25"/>
      <c r="C681" s="102"/>
      <c r="D681" s="55"/>
    </row>
    <row r="682" spans="2:4" ht="13.5" thickTop="1">
      <c r="B682" s="24"/>
      <c r="C682" s="56"/>
      <c r="D682" s="18"/>
    </row>
    <row r="683" spans="2:4" ht="13.5" thickBot="1">
      <c r="B683" s="44">
        <v>926</v>
      </c>
      <c r="C683" s="59" t="s">
        <v>29</v>
      </c>
      <c r="D683" s="19">
        <f>SUM(D684,D689,D696)</f>
        <v>3902089</v>
      </c>
    </row>
    <row r="684" spans="2:4" ht="13.5" thickTop="1">
      <c r="B684" s="45">
        <v>92601</v>
      </c>
      <c r="C684" s="100" t="s">
        <v>72</v>
      </c>
      <c r="D684" s="20">
        <f>SUM(D685)</f>
        <v>590000</v>
      </c>
    </row>
    <row r="685" spans="2:4" ht="12.75">
      <c r="B685" s="43"/>
      <c r="C685" s="56" t="s">
        <v>7</v>
      </c>
      <c r="D685" s="21">
        <f>SUM(D686,D687)</f>
        <v>590000</v>
      </c>
    </row>
    <row r="686" spans="2:4" ht="12.75">
      <c r="B686" s="43"/>
      <c r="C686" s="56" t="s">
        <v>16</v>
      </c>
      <c r="D686" s="21">
        <v>240000</v>
      </c>
    </row>
    <row r="687" spans="2:4" ht="12.75">
      <c r="B687" s="43"/>
      <c r="C687" s="97" t="s">
        <v>91</v>
      </c>
      <c r="D687" s="21">
        <v>350000</v>
      </c>
    </row>
    <row r="688" spans="2:4" ht="12.75">
      <c r="B688" s="46"/>
      <c r="C688" s="98"/>
      <c r="D688" s="22"/>
    </row>
    <row r="689" spans="2:4" ht="12.75">
      <c r="B689" s="49">
        <v>92605</v>
      </c>
      <c r="C689" s="109" t="s">
        <v>73</v>
      </c>
      <c r="D689" s="33">
        <f>SUM(D690)</f>
        <v>963000</v>
      </c>
    </row>
    <row r="690" spans="2:4" ht="12.75">
      <c r="B690" s="43"/>
      <c r="C690" s="56" t="s">
        <v>7</v>
      </c>
      <c r="D690" s="21">
        <f>SUM(D691:D694)</f>
        <v>963000</v>
      </c>
    </row>
    <row r="691" spans="2:4" ht="12.75">
      <c r="B691" s="43"/>
      <c r="C691" s="56" t="s">
        <v>16</v>
      </c>
      <c r="D691" s="21">
        <f>157600+20000</f>
        <v>177600</v>
      </c>
    </row>
    <row r="692" spans="2:4" ht="12.75">
      <c r="B692" s="43"/>
      <c r="C692" s="97" t="s">
        <v>91</v>
      </c>
      <c r="D692" s="21">
        <v>79400</v>
      </c>
    </row>
    <row r="693" spans="2:4" ht="12.75">
      <c r="B693" s="43"/>
      <c r="C693" s="56" t="s">
        <v>101</v>
      </c>
      <c r="D693" s="21">
        <f>506000+100000</f>
        <v>606000</v>
      </c>
    </row>
    <row r="694" spans="2:4" ht="12.75">
      <c r="B694" s="43"/>
      <c r="C694" s="56" t="s">
        <v>108</v>
      </c>
      <c r="D694" s="21">
        <v>100000</v>
      </c>
    </row>
    <row r="695" spans="2:4" ht="12.75">
      <c r="B695" s="46"/>
      <c r="C695" s="98"/>
      <c r="D695" s="22"/>
    </row>
    <row r="696" spans="2:4" ht="12.75">
      <c r="B696" s="46">
        <v>92695</v>
      </c>
      <c r="C696" s="98" t="s">
        <v>6</v>
      </c>
      <c r="D696" s="22">
        <f>SUM(D697)</f>
        <v>2349089</v>
      </c>
    </row>
    <row r="697" spans="2:4" ht="12.75">
      <c r="B697" s="43"/>
      <c r="C697" s="97" t="s">
        <v>7</v>
      </c>
      <c r="D697" s="21">
        <f>SUM(D698:D699)</f>
        <v>2349089</v>
      </c>
    </row>
    <row r="698" spans="2:4" ht="12.75">
      <c r="B698" s="43"/>
      <c r="C698" s="97" t="s">
        <v>16</v>
      </c>
      <c r="D698" s="21">
        <v>706089</v>
      </c>
    </row>
    <row r="699" spans="2:4" ht="12.75">
      <c r="B699" s="43"/>
      <c r="C699" s="97" t="s">
        <v>91</v>
      </c>
      <c r="D699" s="21">
        <v>1643000</v>
      </c>
    </row>
    <row r="700" spans="2:4" ht="13.5" thickBot="1">
      <c r="B700" s="25"/>
      <c r="C700" s="57"/>
      <c r="D700" s="23"/>
    </row>
    <row r="701" spans="2:4" ht="13.5" thickTop="1">
      <c r="B701" s="24"/>
      <c r="C701" s="56"/>
      <c r="D701" s="24"/>
    </row>
    <row r="702" spans="2:4" ht="12.75">
      <c r="B702" s="53"/>
      <c r="C702" s="83" t="s">
        <v>30</v>
      </c>
      <c r="D702" s="26">
        <f>SUM(D380,D386,D396,D402,D417,D432,D459,D465,D471,D486,D492,D501,D511,D550,D569,D619,D626,D637,D663,D683)</f>
        <v>82417422</v>
      </c>
    </row>
    <row r="703" spans="2:4" ht="13.5" thickBot="1">
      <c r="B703" s="25"/>
      <c r="C703" s="9"/>
      <c r="D703" s="25"/>
    </row>
    <row r="704" ht="13.5" thickTop="1"/>
    <row r="707" spans="2:4" ht="15.75">
      <c r="B707" s="117" t="s">
        <v>114</v>
      </c>
      <c r="C707" s="117"/>
      <c r="D707" s="32"/>
    </row>
    <row r="709" ht="13.5" thickBot="1">
      <c r="D709" s="27"/>
    </row>
    <row r="710" spans="2:4" ht="12.75">
      <c r="B710" s="39"/>
      <c r="C710" s="4"/>
      <c r="D710" s="2"/>
    </row>
    <row r="711" spans="2:4" ht="12.75">
      <c r="B711" s="40" t="s">
        <v>0</v>
      </c>
      <c r="C711" s="7" t="s">
        <v>3</v>
      </c>
      <c r="D711" s="3" t="s">
        <v>4</v>
      </c>
    </row>
    <row r="712" spans="2:4" ht="12.75">
      <c r="B712" s="40" t="s">
        <v>1</v>
      </c>
      <c r="C712" s="5"/>
      <c r="D712" s="3" t="s">
        <v>87</v>
      </c>
    </row>
    <row r="713" spans="2:4" ht="13.5" thickBot="1">
      <c r="B713" s="41"/>
      <c r="C713" s="6"/>
      <c r="D713" s="99" t="s">
        <v>31</v>
      </c>
    </row>
    <row r="714" spans="2:4" ht="13.5" thickTop="1">
      <c r="B714" s="24"/>
      <c r="C714" s="58"/>
      <c r="D714" s="31"/>
    </row>
    <row r="715" spans="2:4" ht="13.5" thickBot="1">
      <c r="B715" s="44">
        <v>600</v>
      </c>
      <c r="C715" s="59" t="s">
        <v>8</v>
      </c>
      <c r="D715" s="13">
        <f>SUM(D716)</f>
        <v>5208440</v>
      </c>
    </row>
    <row r="716" spans="2:4" ht="13.5" thickTop="1">
      <c r="B716" s="46">
        <v>60016</v>
      </c>
      <c r="C716" s="98" t="s">
        <v>10</v>
      </c>
      <c r="D716" s="17">
        <f>SUM(D717)</f>
        <v>5208440</v>
      </c>
    </row>
    <row r="717" spans="2:4" ht="12.75">
      <c r="B717" s="43"/>
      <c r="C717" s="101" t="s">
        <v>12</v>
      </c>
      <c r="D717" s="15">
        <f>SUM(D718:D719)</f>
        <v>5208440</v>
      </c>
    </row>
    <row r="718" spans="2:4" ht="12.75">
      <c r="B718" s="43"/>
      <c r="C718" s="101" t="s">
        <v>89</v>
      </c>
      <c r="D718" s="15">
        <v>4133440</v>
      </c>
    </row>
    <row r="719" spans="2:4" ht="12.75">
      <c r="B719" s="43"/>
      <c r="C719" s="101" t="s">
        <v>90</v>
      </c>
      <c r="D719" s="15">
        <v>1075000</v>
      </c>
    </row>
    <row r="720" spans="2:4" ht="13.5" thickBot="1">
      <c r="B720" s="43"/>
      <c r="C720" s="101"/>
      <c r="D720" s="15"/>
    </row>
    <row r="721" spans="2:4" ht="13.5" thickTop="1">
      <c r="B721" s="24"/>
      <c r="C721" s="58"/>
      <c r="D721" s="31"/>
    </row>
    <row r="722" spans="2:4" ht="13.5" thickBot="1">
      <c r="B722" s="44">
        <v>630</v>
      </c>
      <c r="C722" s="59" t="s">
        <v>83</v>
      </c>
      <c r="D722" s="13">
        <f>SUM(D723)</f>
        <v>11500</v>
      </c>
    </row>
    <row r="723" spans="2:4" ht="13.5" thickTop="1">
      <c r="B723" s="45">
        <v>63001</v>
      </c>
      <c r="C723" s="100" t="s">
        <v>84</v>
      </c>
      <c r="D723" s="14">
        <f>SUM(D727,D724)</f>
        <v>11500</v>
      </c>
    </row>
    <row r="724" spans="2:4" ht="12.75">
      <c r="B724" s="43"/>
      <c r="C724" s="56" t="s">
        <v>12</v>
      </c>
      <c r="D724" s="15">
        <f>SUM(D725)</f>
        <v>11500</v>
      </c>
    </row>
    <row r="725" spans="2:4" ht="12.75">
      <c r="B725" s="43"/>
      <c r="C725" s="101" t="s">
        <v>89</v>
      </c>
      <c r="D725" s="15">
        <v>11500</v>
      </c>
    </row>
    <row r="726" spans="2:4" ht="13.5" thickBot="1">
      <c r="B726" s="43"/>
      <c r="C726" s="102"/>
      <c r="D726" s="15"/>
    </row>
    <row r="727" spans="2:4" ht="13.5" thickTop="1">
      <c r="B727" s="24"/>
      <c r="C727" s="56"/>
      <c r="D727" s="18"/>
    </row>
    <row r="728" spans="2:4" ht="13.5" thickBot="1">
      <c r="B728" s="44">
        <v>700</v>
      </c>
      <c r="C728" s="59" t="s">
        <v>11</v>
      </c>
      <c r="D728" s="19">
        <f>SUM(D730,D734)</f>
        <v>585000</v>
      </c>
    </row>
    <row r="729" spans="2:4" ht="13.5" thickTop="1">
      <c r="B729" s="46"/>
      <c r="C729" s="98"/>
      <c r="D729" s="22"/>
    </row>
    <row r="730" spans="2:4" ht="12.75">
      <c r="B730" s="46">
        <v>70005</v>
      </c>
      <c r="C730" s="98" t="s">
        <v>38</v>
      </c>
      <c r="D730" s="22">
        <f>SUM(D731)</f>
        <v>35000</v>
      </c>
    </row>
    <row r="731" spans="2:4" ht="12.75">
      <c r="B731" s="43"/>
      <c r="C731" s="56" t="s">
        <v>12</v>
      </c>
      <c r="D731" s="21">
        <f>SUM(D732)</f>
        <v>35000</v>
      </c>
    </row>
    <row r="732" spans="2:4" ht="12.75">
      <c r="B732" s="43"/>
      <c r="C732" s="101" t="s">
        <v>89</v>
      </c>
      <c r="D732" s="21">
        <v>35000</v>
      </c>
    </row>
    <row r="733" spans="2:4" ht="12.75">
      <c r="B733" s="46"/>
      <c r="C733" s="98"/>
      <c r="D733" s="22"/>
    </row>
    <row r="734" spans="2:4" ht="12.75">
      <c r="B734" s="46">
        <v>70095</v>
      </c>
      <c r="C734" s="98" t="s">
        <v>6</v>
      </c>
      <c r="D734" s="22">
        <f>SUM(D735)</f>
        <v>550000</v>
      </c>
    </row>
    <row r="735" spans="2:4" ht="12.75">
      <c r="B735" s="43"/>
      <c r="C735" s="56" t="s">
        <v>12</v>
      </c>
      <c r="D735" s="21">
        <v>550000</v>
      </c>
    </row>
    <row r="736" spans="2:4" ht="12.75">
      <c r="B736" s="43"/>
      <c r="C736" s="101" t="s">
        <v>89</v>
      </c>
      <c r="D736" s="21">
        <v>550000</v>
      </c>
    </row>
    <row r="737" spans="2:4" ht="13.5" thickBot="1">
      <c r="B737" s="25"/>
      <c r="C737" s="57"/>
      <c r="D737" s="23"/>
    </row>
    <row r="738" spans="2:4" ht="13.5" thickTop="1">
      <c r="B738" s="24"/>
      <c r="C738" s="56"/>
      <c r="D738" s="24"/>
    </row>
    <row r="739" spans="2:4" ht="13.5" thickBot="1">
      <c r="B739" s="44">
        <v>710</v>
      </c>
      <c r="C739" s="59" t="s">
        <v>14</v>
      </c>
      <c r="D739" s="19">
        <f>SUM(D740)</f>
        <v>200000</v>
      </c>
    </row>
    <row r="740" spans="2:4" ht="13.5" thickTop="1">
      <c r="B740" s="46">
        <v>71035</v>
      </c>
      <c r="C740" s="98" t="s">
        <v>74</v>
      </c>
      <c r="D740" s="22">
        <f>SUM(D741)</f>
        <v>200000</v>
      </c>
    </row>
    <row r="741" spans="2:4" ht="12.75">
      <c r="B741" s="43"/>
      <c r="C741" s="56" t="s">
        <v>12</v>
      </c>
      <c r="D741" s="21">
        <f>SUM(D742)</f>
        <v>200000</v>
      </c>
    </row>
    <row r="742" spans="2:4" ht="12.75">
      <c r="B742" s="43"/>
      <c r="C742" s="101" t="s">
        <v>89</v>
      </c>
      <c r="D742" s="21">
        <v>200000</v>
      </c>
    </row>
    <row r="743" spans="2:4" ht="13.5" thickBot="1">
      <c r="B743" s="25"/>
      <c r="C743" s="57"/>
      <c r="D743" s="25"/>
    </row>
    <row r="744" spans="2:4" ht="13.5" thickTop="1">
      <c r="B744" s="24"/>
      <c r="C744" s="58"/>
      <c r="D744" s="24"/>
    </row>
    <row r="745" spans="2:4" ht="13.5" thickBot="1">
      <c r="B745" s="44">
        <v>750</v>
      </c>
      <c r="C745" s="59" t="s">
        <v>15</v>
      </c>
      <c r="D745" s="19">
        <f>SUM(D746)</f>
        <v>195000</v>
      </c>
    </row>
    <row r="746" spans="2:4" ht="13.5" thickTop="1">
      <c r="B746" s="46">
        <v>75023</v>
      </c>
      <c r="C746" s="98" t="s">
        <v>43</v>
      </c>
      <c r="D746" s="22">
        <f>SUM(D747)</f>
        <v>195000</v>
      </c>
    </row>
    <row r="747" spans="2:4" ht="12.75">
      <c r="B747" s="43"/>
      <c r="C747" s="97" t="s">
        <v>12</v>
      </c>
      <c r="D747" s="38">
        <f>SUM(D748)</f>
        <v>195000</v>
      </c>
    </row>
    <row r="748" spans="2:4" ht="12.75">
      <c r="B748" s="43"/>
      <c r="C748" s="101" t="s">
        <v>89</v>
      </c>
      <c r="D748" s="38">
        <v>195000</v>
      </c>
    </row>
    <row r="749" spans="2:4" ht="13.5" thickBot="1">
      <c r="B749" s="43"/>
      <c r="C749" s="101"/>
      <c r="D749" s="38"/>
    </row>
    <row r="750" spans="2:4" ht="13.5" thickTop="1">
      <c r="B750" s="24"/>
      <c r="C750" s="114"/>
      <c r="D750" s="18"/>
    </row>
    <row r="751" spans="2:4" ht="13.5" thickBot="1">
      <c r="B751" s="44">
        <v>754</v>
      </c>
      <c r="C751" s="59" t="s">
        <v>18</v>
      </c>
      <c r="D751" s="19">
        <f>SUM(D752)</f>
        <v>216580</v>
      </c>
    </row>
    <row r="752" spans="2:4" ht="13.5" thickTop="1">
      <c r="B752" s="46">
        <v>75416</v>
      </c>
      <c r="C752" s="98" t="s">
        <v>17</v>
      </c>
      <c r="D752" s="34">
        <f>SUM(D753)</f>
        <v>216580</v>
      </c>
    </row>
    <row r="753" spans="2:4" ht="12.75">
      <c r="B753" s="43"/>
      <c r="C753" s="97" t="s">
        <v>80</v>
      </c>
      <c r="D753" s="21">
        <f>SUM(D754)</f>
        <v>216580</v>
      </c>
    </row>
    <row r="754" spans="2:4" ht="12.75">
      <c r="B754" s="43"/>
      <c r="C754" s="101" t="s">
        <v>89</v>
      </c>
      <c r="D754" s="21">
        <f>300000-83420</f>
        <v>216580</v>
      </c>
    </row>
    <row r="755" spans="2:4" ht="13.5" thickBot="1">
      <c r="B755" s="43"/>
      <c r="C755" s="56"/>
      <c r="D755" s="21"/>
    </row>
    <row r="756" spans="2:4" ht="13.5" thickTop="1">
      <c r="B756" s="24"/>
      <c r="C756" s="58"/>
      <c r="D756" s="24"/>
    </row>
    <row r="757" spans="2:4" ht="13.5" thickBot="1">
      <c r="B757" s="44">
        <v>801</v>
      </c>
      <c r="C757" s="59" t="s">
        <v>21</v>
      </c>
      <c r="D757" s="19">
        <f>SUM(D758,D764,D768)</f>
        <v>4384000</v>
      </c>
    </row>
    <row r="758" spans="2:4" ht="13.5" thickTop="1">
      <c r="B758" s="45">
        <v>80101</v>
      </c>
      <c r="C758" s="100" t="s">
        <v>48</v>
      </c>
      <c r="D758" s="20">
        <f>SUM(D759)</f>
        <v>1359000</v>
      </c>
    </row>
    <row r="759" spans="2:4" ht="12.75">
      <c r="B759" s="43"/>
      <c r="C759" s="115" t="s">
        <v>12</v>
      </c>
      <c r="D759" s="29">
        <f>SUM(D760)</f>
        <v>1359000</v>
      </c>
    </row>
    <row r="760" spans="2:4" ht="12.75">
      <c r="B760" s="43"/>
      <c r="C760" s="116" t="s">
        <v>89</v>
      </c>
      <c r="D760" s="29">
        <f>1304000+55000</f>
        <v>1359000</v>
      </c>
    </row>
    <row r="761" spans="2:4" ht="12.75">
      <c r="B761" s="43"/>
      <c r="C761" s="52" t="s">
        <v>100</v>
      </c>
      <c r="D761" s="29"/>
    </row>
    <row r="762" spans="2:4" ht="12.75">
      <c r="B762" s="43"/>
      <c r="C762" s="52" t="s">
        <v>99</v>
      </c>
      <c r="D762" s="29">
        <v>49000</v>
      </c>
    </row>
    <row r="763" spans="2:4" ht="12.75">
      <c r="B763" s="46"/>
      <c r="C763" s="108"/>
      <c r="D763" s="93"/>
    </row>
    <row r="764" spans="2:4" ht="12.75">
      <c r="B764" s="46">
        <v>80104</v>
      </c>
      <c r="C764" s="98" t="s">
        <v>49</v>
      </c>
      <c r="D764" s="22">
        <f>SUM(,D765)</f>
        <v>1368000</v>
      </c>
    </row>
    <row r="765" spans="2:4" ht="12.75">
      <c r="B765" s="43"/>
      <c r="C765" s="56" t="s">
        <v>12</v>
      </c>
      <c r="D765" s="21">
        <f>SUM(D766)</f>
        <v>1368000</v>
      </c>
    </row>
    <row r="766" spans="2:4" ht="12.75">
      <c r="B766" s="43"/>
      <c r="C766" s="116" t="s">
        <v>89</v>
      </c>
      <c r="D766" s="21">
        <v>1368000</v>
      </c>
    </row>
    <row r="767" spans="2:4" ht="12.75">
      <c r="B767" s="46"/>
      <c r="C767" s="98"/>
      <c r="D767" s="22"/>
    </row>
    <row r="768" spans="2:4" ht="12.75">
      <c r="B768" s="46">
        <v>80110</v>
      </c>
      <c r="C768" s="98" t="s">
        <v>50</v>
      </c>
      <c r="D768" s="22">
        <f>SUM(D769)</f>
        <v>1657000</v>
      </c>
    </row>
    <row r="769" spans="2:4" ht="12.75">
      <c r="B769" s="43"/>
      <c r="C769" s="97" t="s">
        <v>12</v>
      </c>
      <c r="D769" s="21">
        <f>SUM(D770)</f>
        <v>1657000</v>
      </c>
    </row>
    <row r="770" spans="2:4" ht="12.75">
      <c r="B770" s="43"/>
      <c r="C770" s="116" t="s">
        <v>89</v>
      </c>
      <c r="D770" s="21">
        <v>1657000</v>
      </c>
    </row>
    <row r="771" spans="2:4" ht="12.75">
      <c r="B771" s="43"/>
      <c r="C771" s="52" t="s">
        <v>100</v>
      </c>
      <c r="D771" s="21"/>
    </row>
    <row r="772" spans="2:4" ht="12.75">
      <c r="B772" s="43"/>
      <c r="C772" s="52" t="s">
        <v>99</v>
      </c>
      <c r="D772" s="21">
        <v>609000</v>
      </c>
    </row>
    <row r="773" spans="2:4" ht="13.5" thickBot="1">
      <c r="B773" s="46"/>
      <c r="C773" s="98"/>
      <c r="D773" s="22"/>
    </row>
    <row r="774" spans="2:4" ht="13.5" thickTop="1">
      <c r="B774" s="24"/>
      <c r="C774" s="110"/>
      <c r="D774" s="18"/>
    </row>
    <row r="775" spans="2:4" ht="13.5" thickBot="1">
      <c r="B775" s="44">
        <v>852</v>
      </c>
      <c r="C775" s="59" t="s">
        <v>32</v>
      </c>
      <c r="D775" s="19">
        <f>SUM(D776,D780)</f>
        <v>29440</v>
      </c>
    </row>
    <row r="776" spans="2:4" ht="13.5" thickTop="1">
      <c r="B776" s="45">
        <v>85202</v>
      </c>
      <c r="C776" s="100" t="s">
        <v>54</v>
      </c>
      <c r="D776" s="20">
        <f>SUM(D778)</f>
        <v>7200</v>
      </c>
    </row>
    <row r="777" spans="2:4" ht="12.75">
      <c r="B777" s="43"/>
      <c r="C777" s="56" t="s">
        <v>12</v>
      </c>
      <c r="D777" s="21">
        <f>SUM(D778)</f>
        <v>7200</v>
      </c>
    </row>
    <row r="778" spans="2:4" ht="12.75">
      <c r="B778" s="43"/>
      <c r="C778" s="116" t="s">
        <v>89</v>
      </c>
      <c r="D778" s="21">
        <v>7200</v>
      </c>
    </row>
    <row r="779" spans="2:4" ht="12.75">
      <c r="B779" s="46"/>
      <c r="C779" s="98"/>
      <c r="D779" s="22"/>
    </row>
    <row r="780" spans="2:4" ht="12.75">
      <c r="B780" s="46">
        <v>85219</v>
      </c>
      <c r="C780" s="98" t="s">
        <v>58</v>
      </c>
      <c r="D780" s="22">
        <f>SUM(D781)</f>
        <v>22240</v>
      </c>
    </row>
    <row r="781" spans="2:4" ht="12.75">
      <c r="B781" s="43"/>
      <c r="C781" s="97" t="s">
        <v>12</v>
      </c>
      <c r="D781" s="21">
        <f>SUM(D782)</f>
        <v>22240</v>
      </c>
    </row>
    <row r="782" spans="2:4" ht="12.75">
      <c r="B782" s="43"/>
      <c r="C782" s="116" t="s">
        <v>89</v>
      </c>
      <c r="D782" s="21">
        <v>22240</v>
      </c>
    </row>
    <row r="783" spans="2:4" ht="13.5" thickBot="1">
      <c r="B783" s="43"/>
      <c r="C783" s="97"/>
      <c r="D783" s="21"/>
    </row>
    <row r="784" spans="2:4" ht="13.5" thickTop="1">
      <c r="B784" s="24"/>
      <c r="C784" s="58"/>
      <c r="D784" s="18"/>
    </row>
    <row r="785" spans="2:4" ht="13.5" thickBot="1">
      <c r="B785" s="44">
        <v>900</v>
      </c>
      <c r="C785" s="59" t="s">
        <v>27</v>
      </c>
      <c r="D785" s="19">
        <f>SUM(D786,D790)</f>
        <v>910737</v>
      </c>
    </row>
    <row r="786" spans="2:4" ht="13.5" thickTop="1">
      <c r="B786" s="46">
        <v>90004</v>
      </c>
      <c r="C786" s="98" t="s">
        <v>67</v>
      </c>
      <c r="D786" s="22">
        <f>SUM(D787)</f>
        <v>200000</v>
      </c>
    </row>
    <row r="787" spans="2:4" ht="12.75">
      <c r="B787" s="43"/>
      <c r="C787" s="56" t="s">
        <v>12</v>
      </c>
      <c r="D787" s="21">
        <f>SUM(D788)</f>
        <v>200000</v>
      </c>
    </row>
    <row r="788" spans="2:4" ht="12.75">
      <c r="B788" s="43"/>
      <c r="C788" s="116" t="s">
        <v>89</v>
      </c>
      <c r="D788" s="21">
        <f>400000-200000</f>
        <v>200000</v>
      </c>
    </row>
    <row r="789" spans="2:4" ht="12.75">
      <c r="B789" s="46"/>
      <c r="C789" s="98"/>
      <c r="D789" s="22"/>
    </row>
    <row r="790" spans="2:4" ht="12.75">
      <c r="B790" s="46">
        <v>90095</v>
      </c>
      <c r="C790" s="98" t="s">
        <v>6</v>
      </c>
      <c r="D790" s="22">
        <f>SUM(D791)</f>
        <v>710737</v>
      </c>
    </row>
    <row r="791" spans="2:4" ht="12.75">
      <c r="B791" s="43"/>
      <c r="C791" s="56" t="s">
        <v>12</v>
      </c>
      <c r="D791" s="21">
        <f>SUM(D792)</f>
        <v>710737</v>
      </c>
    </row>
    <row r="792" spans="2:4" ht="12.75">
      <c r="B792" s="43"/>
      <c r="C792" s="116" t="s">
        <v>89</v>
      </c>
      <c r="D792" s="21">
        <f>585117+25620+100000</f>
        <v>710737</v>
      </c>
    </row>
    <row r="793" spans="2:4" ht="13.5" thickBot="1">
      <c r="B793" s="25"/>
      <c r="C793" s="57"/>
      <c r="D793" s="23"/>
    </row>
    <row r="794" spans="2:4" ht="13.5" thickTop="1">
      <c r="B794" s="24"/>
      <c r="C794" s="56"/>
      <c r="D794" s="18"/>
    </row>
    <row r="795" spans="2:4" ht="13.5" thickBot="1">
      <c r="B795" s="44">
        <v>926</v>
      </c>
      <c r="C795" s="59" t="s">
        <v>29</v>
      </c>
      <c r="D795" s="19">
        <f>SUM(D796)</f>
        <v>31631000</v>
      </c>
    </row>
    <row r="796" spans="2:4" ht="13.5" thickTop="1">
      <c r="B796" s="45">
        <v>92601</v>
      </c>
      <c r="C796" s="100" t="s">
        <v>72</v>
      </c>
      <c r="D796" s="20">
        <f>SUM(D797)</f>
        <v>31631000</v>
      </c>
    </row>
    <row r="797" spans="2:4" ht="12.75">
      <c r="B797" s="43"/>
      <c r="C797" s="56" t="s">
        <v>12</v>
      </c>
      <c r="D797" s="21">
        <f>SUM(D798)</f>
        <v>31631000</v>
      </c>
    </row>
    <row r="798" spans="2:4" ht="12.75">
      <c r="B798" s="43"/>
      <c r="C798" s="116" t="s">
        <v>89</v>
      </c>
      <c r="D798" s="21">
        <v>31631000</v>
      </c>
    </row>
    <row r="799" spans="2:4" ht="12.75">
      <c r="B799" s="43"/>
      <c r="C799" s="52" t="s">
        <v>100</v>
      </c>
      <c r="D799" s="21"/>
    </row>
    <row r="800" spans="2:4" ht="12.75">
      <c r="B800" s="43"/>
      <c r="C800" s="52" t="s">
        <v>99</v>
      </c>
      <c r="D800" s="21">
        <v>31500000</v>
      </c>
    </row>
    <row r="801" spans="2:4" ht="13.5" thickBot="1">
      <c r="B801" s="25"/>
      <c r="C801" s="57"/>
      <c r="D801" s="23"/>
    </row>
    <row r="802" spans="2:4" ht="13.5" thickTop="1">
      <c r="B802" s="24"/>
      <c r="C802" s="56"/>
      <c r="D802" s="24"/>
    </row>
    <row r="803" spans="2:4" ht="12.75">
      <c r="B803" s="53"/>
      <c r="C803" s="83" t="s">
        <v>30</v>
      </c>
      <c r="D803" s="26">
        <f>SUM(D715,D722,D728,D739,D745,D751,D757,D775,D785,D795)</f>
        <v>43371697</v>
      </c>
    </row>
    <row r="804" spans="2:4" ht="13.5" thickBot="1">
      <c r="B804" s="25"/>
      <c r="C804" s="9"/>
      <c r="D804" s="25"/>
    </row>
    <row r="805" ht="13.5" thickTop="1"/>
  </sheetData>
  <mergeCells count="3">
    <mergeCell ref="B1:C1"/>
    <mergeCell ref="B372:C372"/>
    <mergeCell ref="B707:C707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3" r:id="rId1"/>
  <headerFooter alignWithMargins="0">
    <oddHeader>&amp;R&amp;"Arial CE,Pogrubiony"&amp;12Zał. Nr 3</oddHeader>
  </headerFooter>
  <rowBreaks count="12" manualBreakCount="12">
    <brk id="70" max="5" man="1"/>
    <brk id="134" max="5" man="1"/>
    <brk id="202" max="5" man="1"/>
    <brk id="275" max="5" man="1"/>
    <brk id="342" max="5" man="1"/>
    <brk id="368" max="5" man="1"/>
    <brk id="430" max="5" man="1"/>
    <brk id="499" max="5" man="1"/>
    <brk id="567" max="5" man="1"/>
    <brk id="635" max="5" man="1"/>
    <brk id="703" max="5" man="1"/>
    <brk id="7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2009-12-28T11:10:50Z</cp:lastPrinted>
  <dcterms:created xsi:type="dcterms:W3CDTF">2000-11-10T12:31:26Z</dcterms:created>
  <dcterms:modified xsi:type="dcterms:W3CDTF">2009-12-28T11:21:58Z</dcterms:modified>
  <cp:category/>
  <cp:version/>
  <cp:contentType/>
  <cp:contentStatus/>
</cp:coreProperties>
</file>