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>
    <definedName name="_xlnm.Print_Area" localSheetId="0">'Arkusz1'!$A$2:$K$49</definedName>
  </definedNames>
  <calcPr fullCalcOnLoad="1"/>
</workbook>
</file>

<file path=xl/sharedStrings.xml><?xml version="1.0" encoding="utf-8"?>
<sst xmlns="http://schemas.openxmlformats.org/spreadsheetml/2006/main" count="38" uniqueCount="36">
  <si>
    <t>W y d a t k i</t>
  </si>
  <si>
    <t>Dział</t>
  </si>
  <si>
    <t>Wyszczególnienie</t>
  </si>
  <si>
    <t>%  wyk.</t>
  </si>
  <si>
    <t>Oświata i wychowanie</t>
  </si>
  <si>
    <t>Miejski Ośrodek Sportu i Rekreacji</t>
  </si>
  <si>
    <t>Ochrona zdrowia</t>
  </si>
  <si>
    <t>Administracja publiczna</t>
  </si>
  <si>
    <t>Urząd Miasta</t>
  </si>
  <si>
    <t>Publ. Szkoła Podst. Nr 1</t>
  </si>
  <si>
    <t>Publ. Szkoła Podst. Nr 3</t>
  </si>
  <si>
    <t>Publ. Szkoła Podst. Nr 5</t>
  </si>
  <si>
    <t>Publ. Gimnazjum Nr 1</t>
  </si>
  <si>
    <t>Publ. Gimnazjum Nr 3</t>
  </si>
  <si>
    <t>Dzienny Dom Pomocy Społecznej</t>
  </si>
  <si>
    <t>Dochody</t>
  </si>
  <si>
    <t>Dochody własne</t>
  </si>
  <si>
    <t>Gospodarka mieszkaniowa</t>
  </si>
  <si>
    <t>Zarząd Nieruchomości Miejskich</t>
  </si>
  <si>
    <t>Zespół Szkół Nr 1 z OS - podst.</t>
  </si>
  <si>
    <t>Zespół Szkół Nr 2 z OI - podst.</t>
  </si>
  <si>
    <t>Zespół Szkół nr 1 z OS- gimnazj.</t>
  </si>
  <si>
    <t>Zespół Szkół nr 2 z OI- gimnazj.</t>
  </si>
  <si>
    <t>Pomoc społeczna</t>
  </si>
  <si>
    <t>Pozostałe zadania w zakresie polityki społecznej</t>
  </si>
  <si>
    <t>Żłobek Miejski "Tęczowy świat"</t>
  </si>
  <si>
    <t>Kultura fizyczna i sport</t>
  </si>
  <si>
    <t>Miejski Ośrodek Sportu i Rekreacji - hala sportowa i stadion</t>
  </si>
  <si>
    <t>Miejski Ośrodek Sportu i Rekreacji - kryta pływalnia i kąpielisko</t>
  </si>
  <si>
    <t>Zał. Nr 6</t>
  </si>
  <si>
    <t>Środki pieniężne na 01.01.2009</t>
  </si>
  <si>
    <t xml:space="preserve"> Plan 31.12.2009</t>
  </si>
  <si>
    <t>Wykonanie   ogółem  31.12.2009</t>
  </si>
  <si>
    <t>Plan  31.12.2009</t>
  </si>
  <si>
    <t>Wykonanie  31.12.2009</t>
  </si>
  <si>
    <t>Środki pieniężne na 31.12.2009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</si>
</sst>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0.0"/>
    <numFmt numFmtId="167" formatCode="#,##0.00\ _z_ł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1" fillId="0" borderId="10" xfId="0" applyFont="1" applyBorder="1" applyAlignment="1">
      <alignment wrapText="1"/>
    </xf>
    <xf numFmtId="165" fontId="0" fillId="0" borderId="8" xfId="0" applyNumberFormat="1" applyBorder="1" applyAlignment="1">
      <alignment vertical="center"/>
    </xf>
    <xf numFmtId="165" fontId="0" fillId="0" borderId="12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8" xfId="0" applyBorder="1" applyAlignment="1">
      <alignment wrapText="1"/>
    </xf>
    <xf numFmtId="167" fontId="1" fillId="0" borderId="14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8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165" fontId="1" fillId="0" borderId="11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67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167" fontId="0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7" fontId="1" fillId="0" borderId="15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9"/>
  <sheetViews>
    <sheetView tabSelected="1" workbookViewId="0" topLeftCell="C13">
      <selection activeCell="C13" sqref="C13:K49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34.00390625" style="0" customWidth="1"/>
    <col min="4" max="4" width="13.625" style="0" customWidth="1"/>
    <col min="5" max="5" width="15.00390625" style="0" customWidth="1"/>
    <col min="6" max="6" width="14.75390625" style="0" customWidth="1"/>
    <col min="7" max="7" width="7.625" style="0" customWidth="1"/>
    <col min="8" max="8" width="14.625" style="0" customWidth="1"/>
    <col min="9" max="9" width="14.125" style="0" customWidth="1"/>
    <col min="10" max="10" width="7.375" style="0" customWidth="1"/>
    <col min="11" max="11" width="13.25390625" style="0" customWidth="1"/>
    <col min="12" max="12" width="9.75390625" style="0" customWidth="1"/>
  </cols>
  <sheetData>
    <row r="3" ht="12.75">
      <c r="K3" s="67" t="s">
        <v>29</v>
      </c>
    </row>
    <row r="4" ht="11.25" customHeight="1" thickBot="1">
      <c r="K4" s="68"/>
    </row>
    <row r="5" spans="2:24" ht="0.75" customHeight="1" hidden="1" thickBot="1">
      <c r="B5" s="62"/>
      <c r="C5" s="63"/>
      <c r="D5" s="64"/>
      <c r="E5" s="64"/>
      <c r="F5" s="64"/>
      <c r="G5" s="64"/>
      <c r="H5" s="64"/>
      <c r="I5" s="64"/>
      <c r="J5" s="64"/>
      <c r="K5" s="17"/>
      <c r="L5" s="2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ht="1.5" customHeight="1" hidden="1" thickBot="1">
      <c r="B6" s="16">
        <v>851</v>
      </c>
      <c r="C6" s="28" t="s">
        <v>6</v>
      </c>
      <c r="D6" s="17">
        <f>SUM(D7)</f>
        <v>0</v>
      </c>
      <c r="E6" s="17">
        <f>SUM(E7)</f>
        <v>0</v>
      </c>
      <c r="F6" s="17">
        <f>SUM(F7)</f>
        <v>0</v>
      </c>
      <c r="G6" s="18" t="e">
        <f>(F6/E6)*100</f>
        <v>#DIV/0!</v>
      </c>
      <c r="H6" s="17">
        <f>SUM(H7)</f>
        <v>0</v>
      </c>
      <c r="I6" s="17">
        <f>SUM(I7)</f>
        <v>0</v>
      </c>
      <c r="J6" s="18" t="e">
        <f>(I6/H6)*100</f>
        <v>#DIV/0!</v>
      </c>
      <c r="K6" s="19">
        <f>SUM(D6+F6-I6)</f>
        <v>0</v>
      </c>
      <c r="L6" s="2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2:24" ht="12.75" customHeight="1" hidden="1" thickBot="1">
      <c r="B7" s="14"/>
      <c r="C7" s="33" t="s">
        <v>5</v>
      </c>
      <c r="D7" s="34"/>
      <c r="E7" s="34"/>
      <c r="F7" s="34"/>
      <c r="G7" s="35"/>
      <c r="H7" s="34"/>
      <c r="I7" s="34"/>
      <c r="J7" s="29"/>
      <c r="K7" s="3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2:24" ht="36" customHeight="1" hidden="1" thickBot="1">
      <c r="B8" s="13"/>
      <c r="C8" s="37"/>
      <c r="D8" s="38"/>
      <c r="E8" s="38"/>
      <c r="F8" s="38"/>
      <c r="G8" s="39"/>
      <c r="H8" s="38"/>
      <c r="I8" s="38"/>
      <c r="J8" s="39"/>
      <c r="K8" s="3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24" ht="12.75" customHeight="1" hidden="1" thickBot="1">
      <c r="B9" s="13"/>
      <c r="C9" s="37"/>
      <c r="D9" s="38"/>
      <c r="E9" s="38"/>
      <c r="F9" s="38"/>
      <c r="G9" s="39"/>
      <c r="H9" s="38"/>
      <c r="I9" s="38"/>
      <c r="J9" s="39"/>
      <c r="K9" s="3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2:24" ht="12.75" customHeight="1" hidden="1" thickBot="1">
      <c r="B10" s="13"/>
      <c r="C10" s="37"/>
      <c r="D10" s="38"/>
      <c r="E10" s="38"/>
      <c r="F10" s="38"/>
      <c r="G10" s="39"/>
      <c r="H10" s="38"/>
      <c r="I10" s="38"/>
      <c r="J10" s="39"/>
      <c r="K10" s="38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 ht="12" customHeight="1" hidden="1" thickBot="1">
      <c r="B11" s="13"/>
      <c r="C11" s="37"/>
      <c r="D11" s="38"/>
      <c r="E11" s="38"/>
      <c r="F11" s="38"/>
      <c r="G11" s="39"/>
      <c r="H11" s="38"/>
      <c r="I11" s="38"/>
      <c r="J11" s="39"/>
      <c r="K11" s="38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ht="12.75" customHeight="1" hidden="1" thickBot="1">
      <c r="B12" s="13"/>
      <c r="C12" s="37"/>
      <c r="D12" s="38"/>
      <c r="E12" s="38"/>
      <c r="F12" s="38"/>
      <c r="G12" s="39"/>
      <c r="H12" s="38"/>
      <c r="I12" s="38"/>
      <c r="J12" s="39"/>
      <c r="K12" s="3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2:24" ht="30.75" customHeight="1" thickBot="1">
      <c r="B13" s="1"/>
      <c r="C13" s="1"/>
      <c r="D13" s="1"/>
      <c r="E13" s="2"/>
      <c r="F13" s="3" t="s">
        <v>15</v>
      </c>
      <c r="G13" s="4"/>
      <c r="H13" s="2"/>
      <c r="I13" s="3" t="s">
        <v>0</v>
      </c>
      <c r="J13" s="3"/>
      <c r="K13" s="1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2:24" ht="73.5" customHeight="1" thickBot="1">
      <c r="B14" s="5" t="s">
        <v>1</v>
      </c>
      <c r="C14" s="5" t="s">
        <v>2</v>
      </c>
      <c r="D14" s="6" t="s">
        <v>30</v>
      </c>
      <c r="E14" s="73" t="s">
        <v>31</v>
      </c>
      <c r="F14" s="7" t="s">
        <v>32</v>
      </c>
      <c r="G14" s="8" t="s">
        <v>3</v>
      </c>
      <c r="H14" s="7" t="s">
        <v>33</v>
      </c>
      <c r="I14" s="7" t="s">
        <v>34</v>
      </c>
      <c r="J14" s="7" t="s">
        <v>3</v>
      </c>
      <c r="K14" s="6" t="s">
        <v>35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2:24" ht="12.75" customHeight="1" thickBot="1">
      <c r="B15" s="9">
        <v>1</v>
      </c>
      <c r="C15" s="9">
        <v>2</v>
      </c>
      <c r="D15" s="9">
        <v>3</v>
      </c>
      <c r="E15" s="10">
        <v>4</v>
      </c>
      <c r="F15" s="10">
        <v>5</v>
      </c>
      <c r="G15" s="10">
        <v>6</v>
      </c>
      <c r="H15" s="9">
        <v>7</v>
      </c>
      <c r="I15" s="9">
        <v>8</v>
      </c>
      <c r="J15" s="11">
        <v>9</v>
      </c>
      <c r="K15" s="12">
        <v>10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2:11" ht="35.25" customHeight="1" thickBot="1">
      <c r="B16" s="40"/>
      <c r="C16" s="41" t="s">
        <v>16</v>
      </c>
      <c r="D16" s="48">
        <f>SUM(D18,D24,D27,D38,D41,D45)</f>
        <v>293065.85</v>
      </c>
      <c r="E16" s="48">
        <f>SUM(E18,E24,E27,E38,E41,E45)</f>
        <v>6679530</v>
      </c>
      <c r="F16" s="48">
        <f>SUM(F18,F24,F27,F38,F41,F45)</f>
        <v>6851787.23</v>
      </c>
      <c r="G16" s="69">
        <f>(F16/(E16+D16))*100</f>
        <v>98.2673795728459</v>
      </c>
      <c r="H16" s="48">
        <f>SUM(H18,H24,H27,H38,H41,H45)</f>
        <v>6972595.85</v>
      </c>
      <c r="I16" s="48">
        <f>SUM(I18,I24,I27,I38,I41,I45)</f>
        <v>6572102.89</v>
      </c>
      <c r="J16" s="42">
        <f>(I16/H16)*100</f>
        <v>94.25618566433906</v>
      </c>
      <c r="K16" s="85">
        <f>SUM(F16-I16)</f>
        <v>279684.3400000008</v>
      </c>
    </row>
    <row r="17" spans="2:11" ht="12.75">
      <c r="B17" s="14"/>
      <c r="C17" s="14"/>
      <c r="D17" s="20"/>
      <c r="E17" s="49"/>
      <c r="F17" s="49"/>
      <c r="G17" s="20"/>
      <c r="H17" s="20"/>
      <c r="I17" s="49"/>
      <c r="J17" s="20"/>
      <c r="K17" s="54"/>
    </row>
    <row r="18" spans="2:11" ht="12.75">
      <c r="B18" s="16">
        <v>700</v>
      </c>
      <c r="C18" s="16" t="s">
        <v>17</v>
      </c>
      <c r="D18" s="50">
        <f>SUM(D19,D22)</f>
        <v>62168</v>
      </c>
      <c r="E18" s="50">
        <f>SUM(E19,E22)</f>
        <v>5818674</v>
      </c>
      <c r="F18" s="50">
        <f>SUM(F19,F22)</f>
        <v>5826245.88</v>
      </c>
      <c r="G18" s="69">
        <f>(F18/(E18+D18))*100</f>
        <v>99.0716274982392</v>
      </c>
      <c r="H18" s="50">
        <f>SUM(H19,H22)</f>
        <v>5880842</v>
      </c>
      <c r="I18" s="50">
        <f>SUM(I19,I22)</f>
        <v>5795854.73</v>
      </c>
      <c r="J18" s="27">
        <f>(I18/H18)*100</f>
        <v>98.55484520754003</v>
      </c>
      <c r="K18" s="59">
        <f>SUM(F18-I18)</f>
        <v>30391.14999999944</v>
      </c>
    </row>
    <row r="19" spans="2:11" ht="12.75">
      <c r="B19" s="25"/>
      <c r="C19" s="25" t="s">
        <v>18</v>
      </c>
      <c r="D19" s="70">
        <v>37168</v>
      </c>
      <c r="E19" s="51">
        <v>5818674</v>
      </c>
      <c r="F19" s="51">
        <v>5801245.88</v>
      </c>
      <c r="G19" s="43">
        <f>(F19/(E19+D19))*100</f>
        <v>99.06766405241126</v>
      </c>
      <c r="H19" s="51">
        <v>5855842</v>
      </c>
      <c r="I19" s="51">
        <v>5795854.73</v>
      </c>
      <c r="J19" s="27">
        <f>(I19/H19)*100</f>
        <v>98.97559958072641</v>
      </c>
      <c r="K19" s="60">
        <f>SUM(F19-I19)</f>
        <v>5391.149999999441</v>
      </c>
    </row>
    <row r="20" spans="2:11" ht="12.75">
      <c r="B20" s="14"/>
      <c r="C20" s="14"/>
      <c r="D20" s="49"/>
      <c r="E20" s="49"/>
      <c r="F20" s="49"/>
      <c r="G20" s="45"/>
      <c r="H20" s="49"/>
      <c r="I20" s="49"/>
      <c r="J20" s="21"/>
      <c r="K20" s="58"/>
    </row>
    <row r="21" spans="2:11" ht="12.75">
      <c r="B21" s="14"/>
      <c r="C21" s="25" t="s">
        <v>8</v>
      </c>
      <c r="D21" s="70"/>
      <c r="E21" s="70"/>
      <c r="F21" s="70"/>
      <c r="G21" s="71"/>
      <c r="H21" s="70"/>
      <c r="I21" s="70"/>
      <c r="J21" s="71"/>
      <c r="K21" s="72"/>
    </row>
    <row r="22" spans="2:11" ht="12.75">
      <c r="B22" s="14"/>
      <c r="C22" s="55"/>
      <c r="D22" s="56">
        <v>25000</v>
      </c>
      <c r="E22" s="56">
        <v>0</v>
      </c>
      <c r="F22" s="56">
        <v>25000</v>
      </c>
      <c r="G22" s="43">
        <f>(F22/(E22+D22))*100</f>
        <v>100</v>
      </c>
      <c r="H22" s="56">
        <v>25000</v>
      </c>
      <c r="I22" s="56">
        <v>0</v>
      </c>
      <c r="J22" s="30">
        <v>0</v>
      </c>
      <c r="K22" s="61">
        <f>SUM(F22-I22)</f>
        <v>25000</v>
      </c>
    </row>
    <row r="23" spans="2:11" ht="12.75">
      <c r="B23" s="14"/>
      <c r="C23" s="14"/>
      <c r="D23" s="49"/>
      <c r="E23" s="49"/>
      <c r="F23" s="49"/>
      <c r="G23" s="44"/>
      <c r="H23" s="20"/>
      <c r="I23" s="49"/>
      <c r="J23" s="21"/>
      <c r="K23" s="58"/>
    </row>
    <row r="24" spans="2:11" ht="12.75">
      <c r="B24" s="16">
        <v>750</v>
      </c>
      <c r="C24" s="16" t="s">
        <v>7</v>
      </c>
      <c r="D24" s="50">
        <f>SUM(D25)</f>
        <v>3031.8799999999997</v>
      </c>
      <c r="E24" s="50">
        <f>SUM(E25)</f>
        <v>700</v>
      </c>
      <c r="F24" s="50">
        <f>SUM(F25)</f>
        <v>3731.88</v>
      </c>
      <c r="G24" s="69">
        <f>(F24/(E24+D24))*100</f>
        <v>100.00000000000003</v>
      </c>
      <c r="H24" s="50">
        <f>SUM(H25)</f>
        <v>3731.88</v>
      </c>
      <c r="I24" s="50">
        <f>SUM(I25)</f>
        <v>1101.85</v>
      </c>
      <c r="J24" s="69">
        <f>(I24/H24)*100</f>
        <v>29.525333076090334</v>
      </c>
      <c r="K24" s="59">
        <f>SUM(F24-I24)</f>
        <v>2630.03</v>
      </c>
    </row>
    <row r="25" spans="2:11" ht="12.75">
      <c r="B25" s="25"/>
      <c r="C25" s="25" t="s">
        <v>8</v>
      </c>
      <c r="D25" s="51">
        <f>2531.24+500.64</f>
        <v>3031.8799999999997</v>
      </c>
      <c r="E25" s="51">
        <v>700</v>
      </c>
      <c r="F25" s="51">
        <f>2531.24+1200.64</f>
        <v>3731.88</v>
      </c>
      <c r="G25" s="43">
        <f>(F25/(E25+D25))*100</f>
        <v>100.00000000000003</v>
      </c>
      <c r="H25" s="51">
        <f>2531.24+1200.64</f>
        <v>3731.88</v>
      </c>
      <c r="I25" s="51">
        <f>40.02+1061.83</f>
        <v>1101.85</v>
      </c>
      <c r="J25" s="27">
        <f>(I25/H25)*100</f>
        <v>29.525333076090334</v>
      </c>
      <c r="K25" s="60">
        <f>SUM(F25-I25)</f>
        <v>2630.03</v>
      </c>
    </row>
    <row r="26" spans="2:11" ht="12.75">
      <c r="B26" s="14"/>
      <c r="C26" s="14"/>
      <c r="D26" s="20"/>
      <c r="E26" s="49"/>
      <c r="F26" s="49"/>
      <c r="G26" s="44"/>
      <c r="H26" s="20"/>
      <c r="I26" s="49"/>
      <c r="J26" s="21"/>
      <c r="K26" s="54"/>
    </row>
    <row r="27" spans="2:11" s="84" customFormat="1" ht="12.75">
      <c r="B27" s="81">
        <v>801</v>
      </c>
      <c r="C27" s="81" t="s">
        <v>4</v>
      </c>
      <c r="D27" s="82">
        <f>SUM(D28:D36)</f>
        <v>142542.97</v>
      </c>
      <c r="E27" s="82">
        <f>SUM(E28:E36)</f>
        <v>178855</v>
      </c>
      <c r="F27" s="82">
        <f>SUM(F28:F36)</f>
        <v>302699.86</v>
      </c>
      <c r="G27" s="69">
        <f>(F27/(E27+D27))*100</f>
        <v>94.18225634716984</v>
      </c>
      <c r="H27" s="82">
        <f>SUM(H28:H36)</f>
        <v>321397.97</v>
      </c>
      <c r="I27" s="82">
        <f>SUM(I28:I36)</f>
        <v>163678.11000000002</v>
      </c>
      <c r="J27" s="69">
        <f>(I27/H27)*100</f>
        <v>50.92692713647197</v>
      </c>
      <c r="K27" s="83">
        <f>SUM(F27-I27)</f>
        <v>139021.74999999997</v>
      </c>
    </row>
    <row r="28" spans="2:11" s="78" customFormat="1" ht="12.75">
      <c r="B28" s="74"/>
      <c r="C28" s="74" t="s">
        <v>9</v>
      </c>
      <c r="D28" s="75">
        <v>8763</v>
      </c>
      <c r="E28" s="86">
        <v>35000</v>
      </c>
      <c r="F28" s="75">
        <v>38663.31</v>
      </c>
      <c r="G28" s="76">
        <f>(F28/(E28+D28))*100</f>
        <v>88.34702831158741</v>
      </c>
      <c r="H28" s="75">
        <v>43763</v>
      </c>
      <c r="I28" s="75">
        <v>33963.07</v>
      </c>
      <c r="J28" s="76">
        <f>(I28/H28)*100</f>
        <v>77.60681397527591</v>
      </c>
      <c r="K28" s="77">
        <f>SUM(F28-I28)</f>
        <v>4700.239999999998</v>
      </c>
    </row>
    <row r="29" spans="2:11" s="78" customFormat="1" ht="12" customHeight="1">
      <c r="B29" s="74"/>
      <c r="C29" s="79" t="s">
        <v>10</v>
      </c>
      <c r="D29" s="80">
        <v>16653</v>
      </c>
      <c r="E29" s="80">
        <v>30000</v>
      </c>
      <c r="F29" s="80">
        <v>44553.06</v>
      </c>
      <c r="G29" s="76">
        <f>(F29/(E29+D29))*100</f>
        <v>95.49881036589287</v>
      </c>
      <c r="H29" s="80">
        <v>46653</v>
      </c>
      <c r="I29" s="80">
        <v>21027.37</v>
      </c>
      <c r="J29" s="76">
        <f>(I29/H29)*100</f>
        <v>45.07184961310098</v>
      </c>
      <c r="K29" s="80">
        <f>SUM(F29-I29)</f>
        <v>23525.69</v>
      </c>
    </row>
    <row r="30" spans="2:11" s="78" customFormat="1" ht="12.75">
      <c r="B30" s="74"/>
      <c r="C30" s="74" t="s">
        <v>11</v>
      </c>
      <c r="D30" s="75">
        <v>1256</v>
      </c>
      <c r="E30" s="75">
        <v>20000</v>
      </c>
      <c r="F30" s="75">
        <v>18511.15</v>
      </c>
      <c r="G30" s="76">
        <f>(F30/(E30+D30))*100</f>
        <v>87.0867049303726</v>
      </c>
      <c r="H30" s="75">
        <v>21256</v>
      </c>
      <c r="I30" s="75">
        <v>17314.2</v>
      </c>
      <c r="J30" s="76">
        <f aca="true" t="shared" si="0" ref="J30:J36">(I30/H30)*100</f>
        <v>81.45558901016184</v>
      </c>
      <c r="K30" s="77">
        <f>SUM(F30-I30)</f>
        <v>1196.9500000000007</v>
      </c>
    </row>
    <row r="31" spans="2:11" s="78" customFormat="1" ht="12.75">
      <c r="B31" s="74"/>
      <c r="C31" s="74" t="s">
        <v>19</v>
      </c>
      <c r="D31" s="75">
        <v>83208.5</v>
      </c>
      <c r="E31" s="75">
        <v>39645</v>
      </c>
      <c r="F31" s="75">
        <v>121494.52</v>
      </c>
      <c r="G31" s="76">
        <f>(F31/(E31+D31))*100</f>
        <v>98.89382068886927</v>
      </c>
      <c r="H31" s="75">
        <v>122853.5</v>
      </c>
      <c r="I31" s="75">
        <v>39809.56</v>
      </c>
      <c r="J31" s="76">
        <f t="shared" si="0"/>
        <v>32.404091051536994</v>
      </c>
      <c r="K31" s="77">
        <f>SUM(F31-I31)</f>
        <v>81684.96</v>
      </c>
    </row>
    <row r="32" spans="2:11" s="78" customFormat="1" ht="12.75">
      <c r="B32" s="74"/>
      <c r="C32" s="74" t="s">
        <v>20</v>
      </c>
      <c r="D32" s="75">
        <v>3799</v>
      </c>
      <c r="E32" s="75">
        <v>14570</v>
      </c>
      <c r="F32" s="75">
        <v>13785.79</v>
      </c>
      <c r="G32" s="76">
        <f>(F32/(E32+D32))*100</f>
        <v>75.04921334857642</v>
      </c>
      <c r="H32" s="75">
        <v>18369</v>
      </c>
      <c r="I32" s="75">
        <v>11756.9</v>
      </c>
      <c r="J32" s="76">
        <f t="shared" si="0"/>
        <v>64.00402852632152</v>
      </c>
      <c r="K32" s="77">
        <f>SUM(F32-I32)</f>
        <v>2028.8900000000012</v>
      </c>
    </row>
    <row r="33" spans="2:11" s="78" customFormat="1" ht="12.75">
      <c r="B33" s="74"/>
      <c r="C33" s="74" t="s">
        <v>12</v>
      </c>
      <c r="D33" s="75">
        <v>2959</v>
      </c>
      <c r="E33" s="75">
        <v>21573</v>
      </c>
      <c r="F33" s="75">
        <v>23432.95</v>
      </c>
      <c r="G33" s="76">
        <f>(F33/(E33+D33))*100</f>
        <v>95.51993314854069</v>
      </c>
      <c r="H33" s="75">
        <v>24532</v>
      </c>
      <c r="I33" s="75">
        <v>22280.52</v>
      </c>
      <c r="J33" s="76">
        <f t="shared" si="0"/>
        <v>90.82227294961683</v>
      </c>
      <c r="K33" s="77">
        <f>SUM(F33-I33)</f>
        <v>1152.4300000000003</v>
      </c>
    </row>
    <row r="34" spans="2:11" s="78" customFormat="1" ht="12.75">
      <c r="B34" s="74"/>
      <c r="C34" s="79" t="s">
        <v>13</v>
      </c>
      <c r="D34" s="75">
        <v>19302</v>
      </c>
      <c r="E34" s="75">
        <v>9097</v>
      </c>
      <c r="F34" s="75">
        <v>27510.77</v>
      </c>
      <c r="G34" s="76">
        <f>(F34/(E34+D34))*100</f>
        <v>96.87231944786788</v>
      </c>
      <c r="H34" s="75">
        <v>28399</v>
      </c>
      <c r="I34" s="75">
        <v>11298.82</v>
      </c>
      <c r="J34" s="76">
        <f t="shared" si="0"/>
        <v>39.7859783795204</v>
      </c>
      <c r="K34" s="77">
        <f>SUM(F34-I34)</f>
        <v>16211.95</v>
      </c>
    </row>
    <row r="35" spans="2:11" s="78" customFormat="1" ht="12.75">
      <c r="B35" s="74"/>
      <c r="C35" s="74" t="s">
        <v>21</v>
      </c>
      <c r="D35" s="75">
        <v>2525.47</v>
      </c>
      <c r="E35" s="75">
        <v>3500</v>
      </c>
      <c r="F35" s="75">
        <v>5210.47</v>
      </c>
      <c r="G35" s="76">
        <f>(F35/(E35+D35))*100</f>
        <v>86.47408417932544</v>
      </c>
      <c r="H35" s="75">
        <v>6025.47</v>
      </c>
      <c r="I35" s="75">
        <v>1000</v>
      </c>
      <c r="J35" s="76">
        <f t="shared" si="0"/>
        <v>16.596215730889043</v>
      </c>
      <c r="K35" s="77">
        <f>SUM(F35-I35)</f>
        <v>4210.47</v>
      </c>
    </row>
    <row r="36" spans="2:11" s="78" customFormat="1" ht="12.75">
      <c r="B36" s="79"/>
      <c r="C36" s="74" t="s">
        <v>22</v>
      </c>
      <c r="D36" s="80">
        <v>4077</v>
      </c>
      <c r="E36" s="80">
        <v>5470</v>
      </c>
      <c r="F36" s="80">
        <v>9537.84</v>
      </c>
      <c r="G36" s="76">
        <f>(F36/(E36+D36))*100</f>
        <v>99.90405362941239</v>
      </c>
      <c r="H36" s="80">
        <v>9547</v>
      </c>
      <c r="I36" s="75">
        <v>5227.67</v>
      </c>
      <c r="J36" s="76">
        <f t="shared" si="0"/>
        <v>54.75720121504138</v>
      </c>
      <c r="K36" s="77">
        <f>SUM(F36-I36)</f>
        <v>4310.17</v>
      </c>
    </row>
    <row r="37" spans="2:11" ht="12.75">
      <c r="B37" s="14"/>
      <c r="C37" s="14"/>
      <c r="D37" s="20"/>
      <c r="E37" s="49"/>
      <c r="F37" s="49"/>
      <c r="G37" s="20"/>
      <c r="H37" s="20"/>
      <c r="I37" s="49"/>
      <c r="J37" s="20"/>
      <c r="K37" s="54"/>
    </row>
    <row r="38" spans="2:11" ht="12.75">
      <c r="B38" s="16">
        <v>852</v>
      </c>
      <c r="C38" s="16" t="s">
        <v>23</v>
      </c>
      <c r="D38" s="50">
        <f>SUM(D39:D39)</f>
        <v>8296</v>
      </c>
      <c r="E38" s="50">
        <f>SUM(E39:E39)</f>
        <v>349810</v>
      </c>
      <c r="F38" s="50">
        <f>SUM(F39:F39)</f>
        <v>330087.92</v>
      </c>
      <c r="G38" s="69">
        <f>(F38/(E38+D38))*100</f>
        <v>92.17603726270993</v>
      </c>
      <c r="H38" s="50">
        <f>SUM(H39:H39)</f>
        <v>358106</v>
      </c>
      <c r="I38" s="50">
        <f>SUM(I39:I39)</f>
        <v>318488.35</v>
      </c>
      <c r="J38" s="18">
        <f>(I38/H38)*100</f>
        <v>88.93689298699266</v>
      </c>
      <c r="K38" s="59">
        <f>SUM(F38-I38)</f>
        <v>11599.570000000007</v>
      </c>
    </row>
    <row r="39" spans="2:11" ht="12.75">
      <c r="B39" s="31"/>
      <c r="C39" s="32" t="s">
        <v>14</v>
      </c>
      <c r="D39" s="53">
        <v>8296</v>
      </c>
      <c r="E39" s="53">
        <v>349810</v>
      </c>
      <c r="F39" s="53">
        <v>330087.92</v>
      </c>
      <c r="G39" s="44">
        <f>(F39/(E39+D39))*100</f>
        <v>92.17603726270993</v>
      </c>
      <c r="H39" s="53">
        <v>358106</v>
      </c>
      <c r="I39" s="53">
        <v>318488.35</v>
      </c>
      <c r="J39" s="44">
        <f>(I39/H39)*100</f>
        <v>88.93689298699266</v>
      </c>
      <c r="K39" s="57">
        <f>SUM(F39-I39)</f>
        <v>11599.570000000007</v>
      </c>
    </row>
    <row r="40" spans="2:11" ht="12.75">
      <c r="B40" s="14"/>
      <c r="C40" s="14"/>
      <c r="D40" s="20"/>
      <c r="E40" s="49"/>
      <c r="F40" s="49"/>
      <c r="G40" s="20"/>
      <c r="H40" s="20"/>
      <c r="I40" s="49"/>
      <c r="J40" s="20"/>
      <c r="K40" s="58"/>
    </row>
    <row r="41" spans="2:11" ht="24.75" customHeight="1">
      <c r="B41" s="46">
        <v>853</v>
      </c>
      <c r="C41" s="28" t="s">
        <v>24</v>
      </c>
      <c r="D41" s="50">
        <f>SUM(D42)</f>
        <v>25672</v>
      </c>
      <c r="E41" s="50">
        <f>SUM(E42)</f>
        <v>237700</v>
      </c>
      <c r="F41" s="50">
        <f>SUM(F42)</f>
        <v>246130.24</v>
      </c>
      <c r="G41" s="69">
        <f>(F41/(E41+D41))*100</f>
        <v>93.45345746700484</v>
      </c>
      <c r="H41" s="50">
        <f>SUM(H42)</f>
        <v>263372</v>
      </c>
      <c r="I41" s="50">
        <f>SUM(I42)</f>
        <v>235016.29</v>
      </c>
      <c r="J41" s="23">
        <f>(I41/H41)*100</f>
        <v>89.23358975137829</v>
      </c>
      <c r="K41" s="59">
        <f>SUM(F41-I41)</f>
        <v>11113.949999999983</v>
      </c>
    </row>
    <row r="42" spans="2:11" ht="12.75">
      <c r="B42" s="14"/>
      <c r="C42" s="14" t="s">
        <v>25</v>
      </c>
      <c r="D42" s="49">
        <v>25672</v>
      </c>
      <c r="E42" s="49">
        <v>237700</v>
      </c>
      <c r="F42" s="49">
        <v>246130.24</v>
      </c>
      <c r="G42" s="44">
        <f>(F42/(E42+D42))*100</f>
        <v>93.45345746700484</v>
      </c>
      <c r="H42" s="49">
        <v>263372</v>
      </c>
      <c r="I42" s="49">
        <v>235016.29</v>
      </c>
      <c r="J42" s="44">
        <f>(I42/H42)*100</f>
        <v>89.23358975137829</v>
      </c>
      <c r="K42" s="58">
        <f>SUM(F42-I42)</f>
        <v>11113.949999999983</v>
      </c>
    </row>
    <row r="43" spans="2:11" ht="12.75">
      <c r="B43" s="14"/>
      <c r="C43" s="15"/>
      <c r="D43" s="52"/>
      <c r="E43" s="52"/>
      <c r="F43" s="52"/>
      <c r="G43" s="44"/>
      <c r="H43" s="22"/>
      <c r="I43" s="52"/>
      <c r="J43" s="44"/>
      <c r="K43" s="58"/>
    </row>
    <row r="44" spans="2:11" ht="25.5" customHeight="1" hidden="1">
      <c r="B44" s="14"/>
      <c r="C44" s="14"/>
      <c r="D44" s="49"/>
      <c r="E44" s="49"/>
      <c r="F44" s="49"/>
      <c r="G44" s="21"/>
      <c r="H44" s="20"/>
      <c r="I44" s="49"/>
      <c r="J44" s="21"/>
      <c r="K44" s="58"/>
    </row>
    <row r="45" spans="2:11" ht="13.5" customHeight="1">
      <c r="B45" s="46">
        <v>926</v>
      </c>
      <c r="C45" s="28" t="s">
        <v>26</v>
      </c>
      <c r="D45" s="50">
        <f>SUM(D46:D49)</f>
        <v>51355</v>
      </c>
      <c r="E45" s="50">
        <f>SUM(E46:E49)</f>
        <v>93791</v>
      </c>
      <c r="F45" s="50">
        <f>SUM(F46:F49)</f>
        <v>142891.45</v>
      </c>
      <c r="G45" s="69">
        <f>(F45/(E45+D45))*100</f>
        <v>98.4467019414934</v>
      </c>
      <c r="H45" s="50">
        <f>SUM(H46:H49)</f>
        <v>145146</v>
      </c>
      <c r="I45" s="50">
        <f>SUM(I46:I49)</f>
        <v>57963.56</v>
      </c>
      <c r="J45" s="23">
        <f>(I45/H45)*100</f>
        <v>39.9346588951814</v>
      </c>
      <c r="K45" s="59">
        <f>SUM(F45-I45)</f>
        <v>84927.89000000001</v>
      </c>
    </row>
    <row r="46" spans="2:11" ht="28.5" customHeight="1">
      <c r="B46" s="14"/>
      <c r="C46" s="47" t="s">
        <v>27</v>
      </c>
      <c r="D46" s="49">
        <v>39380</v>
      </c>
      <c r="E46" s="49">
        <v>55643</v>
      </c>
      <c r="F46" s="49">
        <v>88932.67</v>
      </c>
      <c r="G46" s="44">
        <f>(F46/(E46+D46))*100</f>
        <v>93.59067804636771</v>
      </c>
      <c r="H46" s="49">
        <v>95023</v>
      </c>
      <c r="I46" s="49">
        <v>30710.14</v>
      </c>
      <c r="J46" s="44">
        <f>(I46/H46)*100</f>
        <v>32.318638645380595</v>
      </c>
      <c r="K46" s="58">
        <f>SUM(F46-I46)</f>
        <v>58222.53</v>
      </c>
    </row>
    <row r="47" spans="2:11" ht="12.75">
      <c r="B47" s="14"/>
      <c r="C47" s="14"/>
      <c r="D47" s="49"/>
      <c r="E47" s="49"/>
      <c r="F47" s="49"/>
      <c r="G47" s="44"/>
      <c r="H47" s="49"/>
      <c r="I47" s="49"/>
      <c r="J47" s="44"/>
      <c r="K47" s="58"/>
    </row>
    <row r="48" spans="1:11" ht="25.5">
      <c r="A48" s="13"/>
      <c r="B48" s="14"/>
      <c r="C48" s="47" t="s">
        <v>28</v>
      </c>
      <c r="D48" s="49">
        <v>11975</v>
      </c>
      <c r="E48" s="49">
        <v>38148</v>
      </c>
      <c r="F48" s="49">
        <v>53958.78</v>
      </c>
      <c r="G48" s="44">
        <f>(F48/(E48+D48))*100</f>
        <v>107.65273427368673</v>
      </c>
      <c r="H48" s="49">
        <v>50123</v>
      </c>
      <c r="I48" s="49">
        <v>27253.42</v>
      </c>
      <c r="J48" s="44">
        <f>(I48/H48)*100</f>
        <v>54.373082217744354</v>
      </c>
      <c r="K48" s="58">
        <f>SUM(F48-I48)</f>
        <v>26705.36</v>
      </c>
    </row>
    <row r="49" spans="1:11" ht="12.75">
      <c r="A49" s="65"/>
      <c r="B49" s="25"/>
      <c r="C49" s="62"/>
      <c r="D49" s="66"/>
      <c r="E49" s="51"/>
      <c r="F49" s="51"/>
      <c r="G49" s="43"/>
      <c r="H49" s="26"/>
      <c r="I49" s="51"/>
      <c r="J49" s="43"/>
      <c r="K49" s="60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2010-03-17T10:59:27Z</cp:lastPrinted>
  <dcterms:created xsi:type="dcterms:W3CDTF">2002-07-11T11:18:34Z</dcterms:created>
  <dcterms:modified xsi:type="dcterms:W3CDTF">2010-05-05T11:46:33Z</dcterms:modified>
  <cp:category/>
  <cp:version/>
  <cp:contentType/>
  <cp:contentStatus/>
</cp:coreProperties>
</file>