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<sst xmlns="http://schemas.openxmlformats.org/spreadsheetml/2006/main" count="110" uniqueCount="60">
  <si>
    <t>Lp.</t>
  </si>
  <si>
    <t>Dział</t>
  </si>
  <si>
    <t>Rozdział</t>
  </si>
  <si>
    <t>Nazwa zadania inwestycyjnego</t>
  </si>
  <si>
    <t>1.</t>
  </si>
  <si>
    <t>2.</t>
  </si>
  <si>
    <t>3.</t>
  </si>
  <si>
    <t>4.</t>
  </si>
  <si>
    <t>Razem</t>
  </si>
  <si>
    <t>R a z e m   w y d a t k i</t>
  </si>
  <si>
    <t>Termomodernizacja budynków mieszkalnych</t>
  </si>
  <si>
    <t>Całkowity koszt</t>
  </si>
  <si>
    <t>Komputeryzacja Zarządu Nieruchomości Miejskich</t>
  </si>
  <si>
    <t xml:space="preserve">Razem </t>
  </si>
  <si>
    <t xml:space="preserve">Zakup sprzętu komputerowego dla MOPS w Brzegu </t>
  </si>
  <si>
    <t>Budowa drogi dojazdowej do kompleksu przemysłowo - usługowego przy ul. Starobrzeskiej w Brzegu - etap II</t>
  </si>
  <si>
    <t>5.</t>
  </si>
  <si>
    <t>Komputeryzacja Urzędu Miasta</t>
  </si>
  <si>
    <t>Regionalne Centrum Sportowo-Rekreacyjne w Brzegu - przebudowa boisk z zapleczem</t>
  </si>
  <si>
    <t>System obiegu dokumentów</t>
  </si>
  <si>
    <t>Budowa windy dla osób niepełnosprawnych w ZS nr 2 z OI w Brzegu</t>
  </si>
  <si>
    <t>Wykonanie odwodnienia terenu zewnętrznego przy PP nr 3 w Brzegu</t>
  </si>
  <si>
    <t>Budowa systemu monitoringu miejskiego z oznakowaniem  - etap II</t>
  </si>
  <si>
    <t>6.</t>
  </si>
  <si>
    <t>Budowa kompleksu sportowego w ramach programu "Moje boisko - ORLIK 2012 oraz boiska do gry w softball przy ZS nr 1 z OS w Brzegu"</t>
  </si>
  <si>
    <t>Zakup sprzętu komputerowego do Punktu Informacji Turystycznej</t>
  </si>
  <si>
    <t xml:space="preserve">Rewitalizacja przestrzeni miejskiej centrum miasta Brzeg </t>
  </si>
  <si>
    <t>Budowa łącznika Łokietka -Trzech Kotwic w Brzegu</t>
  </si>
  <si>
    <t>Wykonanie sieci wodno-kanalizacyjnej ul. Filozofów 2</t>
  </si>
  <si>
    <t>"Opolska e-szkoła, szkołą ku przyszłości"</t>
  </si>
  <si>
    <t>Termomodernizacja budynków przedszkoli - PP nr 2, 3, 4, 5, 6, 7, 10, 11</t>
  </si>
  <si>
    <t xml:space="preserve">Doposażenie sprzętu kuchennego w PP nr 4 </t>
  </si>
  <si>
    <t>Termomodernizacja budynków gimnazjów PG nr 1, 3 i ZS nr 1 z OS</t>
  </si>
  <si>
    <t>"Multieksploratorium"</t>
  </si>
  <si>
    <t>Zakup zmywarki trójfazowej z funkcją wyparzania do Dziennego Domu Pomocy Społecznej</t>
  </si>
  <si>
    <t>Zakup gruntu pod budowę ul. Piwowarskiej</t>
  </si>
  <si>
    <t>Plan wydatków inwestycyjnych na 2010 rok</t>
  </si>
  <si>
    <t>Budowa sali gimnastycznej przy PSP nr 1 w Brzegu</t>
  </si>
  <si>
    <t>Dodatkowe informacje</t>
  </si>
  <si>
    <t>Plan na 2010 r.      w zł</t>
  </si>
  <si>
    <t>zadania w zł</t>
  </si>
  <si>
    <t>Możliwe dofinansowanie             w ramach RPO WO</t>
  </si>
  <si>
    <t xml:space="preserve">Dofinansowanie z RPO WO                             w wys. 11.650.289 zł                              i kredyt do 25.000.000 zł  </t>
  </si>
  <si>
    <t>"Budowa ul.Piwowarskiej w Brzegu"  - etap I  Rozbudowa drogi wewnętrznej łączącej                                      ul. Piwowarską i ul. Boh. Monte Cassino w Brzegu</t>
  </si>
  <si>
    <t>Budowa ścieżki pieszo - rowerowej wraz z oświetleniem od ulicy Kusocińskiego do Parku Wolności                w  Brzegu</t>
  </si>
  <si>
    <t>PLAN WYDATKÓW MAJĄTKOWYCH</t>
  </si>
  <si>
    <t>Uzbrojenie terenów pod budownictwo mieszkaniowe w Brzegu w rejonie ulic: Lwowska-Słoneczna</t>
  </si>
  <si>
    <t>Uzbrojenie terenów pod budownictwo mieszkaniowe w Brzegu w rejonie ulic: Brzechwy - Poznańska w Brzegu</t>
  </si>
  <si>
    <t>Zakup pługu do odśnieżania</t>
  </si>
  <si>
    <t>II etap odwodnienia cmentarza ul. Starobrzeska - zakończenie</t>
  </si>
  <si>
    <t>Elektroniczna baza danych osób pochowanych na brzeskich cmentarzach</t>
  </si>
  <si>
    <t>Budowa terenowych urządzeń sportowych przy PSP nr 3 w Brzegu przy ul. Kamiennej 2</t>
  </si>
  <si>
    <t>Remont gminnych lokali mieszkalnych zajmowanych przez rodziny pochodzenia romskiego</t>
  </si>
  <si>
    <t>Rozbudowa placu zabaw oraz zakup nowych urządzeń zabawowych - PP nr 3</t>
  </si>
  <si>
    <t>Stworzenie "Miasteczka zdrowia" - zakup wyposażenia oraz zagospodarowanie terenu - PP nr 5</t>
  </si>
  <si>
    <t>Zakup karuzeli na plac zabaw w Parku Ptasim w Brzegu</t>
  </si>
  <si>
    <t>Zakup zestawu zabawowego wraz z płotkiem na plac zabaw przy ul. Wyszyńskiego w Brzegu</t>
  </si>
  <si>
    <t>Przebudowa dróg gminnych w obrębie osiedla mieszkaniowego Westerplatte w Brzegu - przebudowa ulicy Gaj</t>
  </si>
  <si>
    <t>Dofinansowanie z RPO WO w wys. 463.307,59</t>
  </si>
  <si>
    <t>Rewitalizacja Parku Wolności w Brzegu - Odbudowa stawu rekreacyjnego w Parku Wolności                                      w Brzegu - Przebudowa rurociągu obiegowego wokół stawu oraz remont mostków na Potoku Kościelna - etap 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</si>
</sst>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0"/>
      <color indexed="10"/>
      <name val="Arial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24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5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27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1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5" fillId="0" borderId="19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37" fontId="3" fillId="0" borderId="18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37" fontId="0" fillId="0" borderId="23" xfId="0" applyNumberFormat="1" applyFont="1" applyBorder="1" applyAlignment="1">
      <alignment/>
    </xf>
    <xf numFmtId="0" fontId="1" fillId="0" borderId="12" xfId="0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3" fillId="0" borderId="21" xfId="0" applyFont="1" applyBorder="1" applyAlignment="1">
      <alignment horizontal="right"/>
    </xf>
    <xf numFmtId="37" fontId="27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37" fontId="0" fillId="0" borderId="21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7" fontId="1" fillId="0" borderId="29" xfId="0" applyNumberFormat="1" applyFont="1" applyBorder="1" applyAlignment="1">
      <alignment/>
    </xf>
    <xf numFmtId="37" fontId="1" fillId="0" borderId="12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37" fontId="28" fillId="0" borderId="10" xfId="0" applyNumberFormat="1" applyFont="1" applyBorder="1" applyAlignment="1">
      <alignment wrapText="1"/>
    </xf>
    <xf numFmtId="0" fontId="0" fillId="0" borderId="34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35" xfId="0" applyFont="1" applyFill="1" applyBorder="1" applyAlignment="1">
      <alignment/>
    </xf>
    <xf numFmtId="37" fontId="1" fillId="0" borderId="17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26" fillId="0" borderId="19" xfId="0" applyNumberFormat="1" applyFont="1" applyBorder="1" applyAlignment="1">
      <alignment wrapText="1"/>
    </xf>
    <xf numFmtId="0" fontId="0" fillId="0" borderId="19" xfId="0" applyFont="1" applyFill="1" applyBorder="1" applyAlignment="1">
      <alignment horizontal="right"/>
    </xf>
    <xf numFmtId="0" fontId="0" fillId="0" borderId="27" xfId="0" applyFont="1" applyBorder="1" applyAlignment="1">
      <alignment wrapText="1"/>
    </xf>
    <xf numFmtId="37" fontId="3" fillId="0" borderId="15" xfId="0" applyNumberFormat="1" applyFont="1" applyBorder="1" applyAlignment="1">
      <alignment/>
    </xf>
    <xf numFmtId="0" fontId="23" fillId="0" borderId="15" xfId="0" applyFont="1" applyBorder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6" xfId="0" applyNumberFormat="1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7" fontId="0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7" fontId="24" fillId="0" borderId="18" xfId="0" applyNumberFormat="1" applyFont="1" applyBorder="1" applyAlignment="1">
      <alignment wrapText="1"/>
    </xf>
    <xf numFmtId="0" fontId="3" fillId="0" borderId="37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/>
    </xf>
    <xf numFmtId="37" fontId="1" fillId="0" borderId="37" xfId="0" applyNumberFormat="1" applyFont="1" applyBorder="1" applyAlignment="1">
      <alignment/>
    </xf>
    <xf numFmtId="37" fontId="1" fillId="0" borderId="37" xfId="0" applyNumberFormat="1" applyFont="1" applyBorder="1" applyAlignment="1">
      <alignment wrapText="1"/>
    </xf>
    <xf numFmtId="37" fontId="24" fillId="0" borderId="10" xfId="0" applyNumberFormat="1" applyFont="1" applyBorder="1" applyAlignment="1">
      <alignment wrapText="1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8" fillId="0" borderId="18" xfId="0" applyNumberFormat="1" applyFont="1" applyBorder="1" applyAlignment="1">
      <alignment wrapText="1"/>
    </xf>
    <xf numFmtId="37" fontId="28" fillId="0" borderId="19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31" xfId="0" applyFont="1" applyBorder="1" applyAlignment="1">
      <alignment/>
    </xf>
    <xf numFmtId="0" fontId="23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37" fontId="0" fillId="0" borderId="16" xfId="0" applyNumberFormat="1" applyFont="1" applyBorder="1" applyAlignment="1">
      <alignment/>
    </xf>
    <xf numFmtId="0" fontId="0" fillId="0" borderId="21" xfId="0" applyBorder="1" applyAlignment="1">
      <alignment horizontal="right"/>
    </xf>
    <xf numFmtId="0" fontId="1" fillId="0" borderId="38" xfId="0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31" xfId="0" applyFont="1" applyBorder="1" applyAlignment="1">
      <alignment/>
    </xf>
    <xf numFmtId="0" fontId="2" fillId="0" borderId="39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SheetLayoutView="80" zoomScalePageLayoutView="0" workbookViewId="0" topLeftCell="A40">
      <selection activeCell="D49" sqref="D49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7.00390625" style="0" customWidth="1"/>
    <col min="6" max="6" width="15.7109375" style="0" customWidth="1"/>
    <col min="7" max="7" width="18.28125" style="0" customWidth="1"/>
  </cols>
  <sheetData>
    <row r="1" spans="1:7" ht="18">
      <c r="A1" s="172" t="s">
        <v>45</v>
      </c>
      <c r="B1" s="172"/>
      <c r="C1" s="172"/>
      <c r="D1" s="172"/>
      <c r="E1" s="27"/>
      <c r="F1" s="32"/>
      <c r="G1" s="43"/>
    </row>
    <row r="2" spans="6:7" ht="15.75">
      <c r="F2" s="171"/>
      <c r="G2" s="171"/>
    </row>
    <row r="3" spans="1:7" ht="24" customHeight="1">
      <c r="A3" s="173" t="s">
        <v>36</v>
      </c>
      <c r="B3" s="174"/>
      <c r="C3" s="174"/>
      <c r="D3" s="174"/>
      <c r="E3" s="174"/>
      <c r="F3" s="174"/>
      <c r="G3" s="175"/>
    </row>
    <row r="4" spans="1:7" ht="15" customHeight="1">
      <c r="A4" s="176" t="s">
        <v>0</v>
      </c>
      <c r="B4" s="176" t="s">
        <v>1</v>
      </c>
      <c r="C4" s="176" t="s">
        <v>2</v>
      </c>
      <c r="D4" s="178" t="s">
        <v>3</v>
      </c>
      <c r="E4" s="28" t="s">
        <v>11</v>
      </c>
      <c r="F4" s="180" t="s">
        <v>39</v>
      </c>
      <c r="G4" s="178" t="s">
        <v>38</v>
      </c>
    </row>
    <row r="5" spans="1:7" ht="17.25" customHeight="1">
      <c r="A5" s="177"/>
      <c r="B5" s="177"/>
      <c r="C5" s="177"/>
      <c r="D5" s="179"/>
      <c r="E5" s="29" t="s">
        <v>40</v>
      </c>
      <c r="F5" s="181"/>
      <c r="G5" s="179"/>
    </row>
    <row r="6" spans="1:7" ht="15">
      <c r="A6" s="37">
        <v>1</v>
      </c>
      <c r="B6" s="37">
        <v>2</v>
      </c>
      <c r="C6" s="37">
        <v>3</v>
      </c>
      <c r="D6" s="38">
        <v>4</v>
      </c>
      <c r="E6" s="39">
        <v>5</v>
      </c>
      <c r="F6" s="38">
        <v>6</v>
      </c>
      <c r="G6" s="37">
        <v>7</v>
      </c>
    </row>
    <row r="7" spans="1:7" ht="25.5">
      <c r="A7" s="7" t="s">
        <v>4</v>
      </c>
      <c r="B7" s="17">
        <v>600</v>
      </c>
      <c r="C7" s="17">
        <v>60016</v>
      </c>
      <c r="D7" s="5" t="s">
        <v>15</v>
      </c>
      <c r="E7" s="46">
        <v>5251000</v>
      </c>
      <c r="F7" s="46">
        <f>1000000-980000</f>
        <v>20000</v>
      </c>
      <c r="G7" s="132" t="s">
        <v>41</v>
      </c>
    </row>
    <row r="8" spans="1:7" ht="19.5">
      <c r="A8" s="7" t="s">
        <v>5</v>
      </c>
      <c r="B8" s="16">
        <v>600</v>
      </c>
      <c r="C8" s="16">
        <v>60016</v>
      </c>
      <c r="D8" s="1" t="s">
        <v>26</v>
      </c>
      <c r="E8" s="46">
        <v>13500000</v>
      </c>
      <c r="F8" s="46">
        <f>1800000-700000-156000</f>
        <v>944000</v>
      </c>
      <c r="G8" s="132" t="s">
        <v>41</v>
      </c>
    </row>
    <row r="9" spans="1:7" ht="25.5">
      <c r="A9" s="7" t="s">
        <v>6</v>
      </c>
      <c r="B9" s="17">
        <v>600</v>
      </c>
      <c r="C9" s="17">
        <v>60016</v>
      </c>
      <c r="D9" s="5" t="s">
        <v>44</v>
      </c>
      <c r="E9" s="46">
        <f>100000-33510</f>
        <v>66490</v>
      </c>
      <c r="F9" s="52">
        <v>63440</v>
      </c>
      <c r="G9" s="6"/>
    </row>
    <row r="10" spans="1:7" ht="25.5">
      <c r="A10" s="7" t="s">
        <v>7</v>
      </c>
      <c r="B10" s="17">
        <v>600</v>
      </c>
      <c r="C10" s="17">
        <v>60016</v>
      </c>
      <c r="D10" s="2" t="s">
        <v>43</v>
      </c>
      <c r="E10" s="46">
        <f>1850000-190000</f>
        <v>1660000</v>
      </c>
      <c r="F10" s="46">
        <f>1245000-190000</f>
        <v>1055000</v>
      </c>
      <c r="G10" s="132"/>
    </row>
    <row r="11" spans="1:7" ht="25.5">
      <c r="A11" s="7" t="s">
        <v>16</v>
      </c>
      <c r="B11" s="17">
        <v>600</v>
      </c>
      <c r="C11" s="17">
        <v>60016</v>
      </c>
      <c r="D11" s="5" t="s">
        <v>57</v>
      </c>
      <c r="E11" s="46">
        <f>756000-56000</f>
        <v>700000</v>
      </c>
      <c r="F11" s="52">
        <f>756000-56000</f>
        <v>700000</v>
      </c>
      <c r="G11" s="6"/>
    </row>
    <row r="12" spans="1:7" ht="20.25" thickBot="1">
      <c r="A12" s="26" t="s">
        <v>23</v>
      </c>
      <c r="B12" s="50">
        <v>600</v>
      </c>
      <c r="C12" s="50">
        <v>60016</v>
      </c>
      <c r="D12" s="51" t="s">
        <v>27</v>
      </c>
      <c r="E12" s="124">
        <v>2049000</v>
      </c>
      <c r="F12" s="112">
        <v>500000</v>
      </c>
      <c r="G12" s="132" t="s">
        <v>41</v>
      </c>
    </row>
    <row r="13" spans="1:7" ht="15.75" thickBot="1">
      <c r="A13" s="10"/>
      <c r="B13" s="18">
        <v>600</v>
      </c>
      <c r="C13" s="18">
        <v>60016</v>
      </c>
      <c r="D13" s="53" t="s">
        <v>8</v>
      </c>
      <c r="E13" s="54">
        <f>SUM(E7:E12)</f>
        <v>23226490</v>
      </c>
      <c r="F13" s="54">
        <f>SUM(F7:F12)</f>
        <v>3282440</v>
      </c>
      <c r="G13" s="55"/>
    </row>
    <row r="14" spans="1:7" ht="15">
      <c r="A14" s="8"/>
      <c r="B14" s="30"/>
      <c r="C14" s="30"/>
      <c r="D14" s="110"/>
      <c r="E14" s="84"/>
      <c r="F14" s="84"/>
      <c r="G14" s="101"/>
    </row>
    <row r="15" spans="1:7" ht="13.5" thickBot="1">
      <c r="A15" s="15" t="s">
        <v>4</v>
      </c>
      <c r="B15" s="24">
        <v>630</v>
      </c>
      <c r="C15" s="24">
        <v>63001</v>
      </c>
      <c r="D15" s="108" t="s">
        <v>25</v>
      </c>
      <c r="E15" s="109">
        <v>11500</v>
      </c>
      <c r="F15" s="109">
        <v>11500</v>
      </c>
      <c r="G15" s="111"/>
    </row>
    <row r="16" spans="1:7" ht="15.75" thickBot="1">
      <c r="A16" s="10"/>
      <c r="B16" s="18">
        <v>630</v>
      </c>
      <c r="C16" s="18">
        <v>63001</v>
      </c>
      <c r="D16" s="53" t="s">
        <v>8</v>
      </c>
      <c r="E16" s="54">
        <f>SUM(E15)</f>
        <v>11500</v>
      </c>
      <c r="F16" s="54">
        <f>SUM(F15)</f>
        <v>11500</v>
      </c>
      <c r="G16" s="55"/>
    </row>
    <row r="17" spans="1:7" ht="15">
      <c r="A17" s="113"/>
      <c r="B17" s="21"/>
      <c r="C17" s="21"/>
      <c r="D17" s="56"/>
      <c r="E17" s="57"/>
      <c r="F17" s="57"/>
      <c r="G17" s="119"/>
    </row>
    <row r="18" spans="1:7" ht="12.75">
      <c r="A18" s="9" t="s">
        <v>4</v>
      </c>
      <c r="B18" s="20">
        <v>700</v>
      </c>
      <c r="C18" s="20">
        <v>70005</v>
      </c>
      <c r="D18" s="115" t="s">
        <v>35</v>
      </c>
      <c r="E18" s="120">
        <f>15000-6317</f>
        <v>8683</v>
      </c>
      <c r="F18" s="120">
        <f>15000-6317</f>
        <v>8683</v>
      </c>
      <c r="G18" s="117"/>
    </row>
    <row r="19" spans="1:7" ht="13.5" thickBot="1">
      <c r="A19" s="9" t="s">
        <v>5</v>
      </c>
      <c r="B19" s="20">
        <v>700</v>
      </c>
      <c r="C19" s="20">
        <v>70005</v>
      </c>
      <c r="D19" s="123" t="s">
        <v>12</v>
      </c>
      <c r="E19" s="125">
        <v>20000</v>
      </c>
      <c r="F19" s="60">
        <f>20000+60000</f>
        <v>80000</v>
      </c>
      <c r="G19" s="61"/>
    </row>
    <row r="20" spans="1:7" ht="15.75" thickBot="1">
      <c r="A20" s="10"/>
      <c r="B20" s="18">
        <v>700</v>
      </c>
      <c r="C20" s="18">
        <v>70005</v>
      </c>
      <c r="D20" s="62" t="s">
        <v>8</v>
      </c>
      <c r="E20" s="63">
        <f>SUM(E18:E19)</f>
        <v>28683</v>
      </c>
      <c r="F20" s="63">
        <f>SUM(F18:F19)</f>
        <v>88683</v>
      </c>
      <c r="G20" s="64"/>
    </row>
    <row r="21" spans="1:7" s="3" customFormat="1" ht="15">
      <c r="A21" s="8"/>
      <c r="B21" s="19"/>
      <c r="C21" s="19"/>
      <c r="D21" s="65"/>
      <c r="E21" s="66"/>
      <c r="F21" s="67"/>
      <c r="G21" s="68"/>
    </row>
    <row r="22" spans="1:7" s="3" customFormat="1" ht="12.75">
      <c r="A22" s="9" t="s">
        <v>4</v>
      </c>
      <c r="B22" s="20">
        <v>700</v>
      </c>
      <c r="C22" s="20">
        <v>70095</v>
      </c>
      <c r="D22" s="69" t="s">
        <v>10</v>
      </c>
      <c r="E22" s="52">
        <v>650000</v>
      </c>
      <c r="F22" s="70">
        <v>200000</v>
      </c>
      <c r="G22" s="71"/>
    </row>
    <row r="23" spans="1:7" ht="12.75">
      <c r="A23" s="13" t="s">
        <v>5</v>
      </c>
      <c r="B23" s="146">
        <v>700</v>
      </c>
      <c r="C23" s="146">
        <v>70095</v>
      </c>
      <c r="D23" s="147" t="s">
        <v>28</v>
      </c>
      <c r="E23" s="148">
        <v>40000</v>
      </c>
      <c r="F23" s="149">
        <v>40000</v>
      </c>
      <c r="G23" s="150"/>
    </row>
    <row r="24" spans="1:7" ht="12.75">
      <c r="A24" s="9" t="s">
        <v>6</v>
      </c>
      <c r="B24" s="20">
        <v>700</v>
      </c>
      <c r="C24" s="20">
        <v>70095</v>
      </c>
      <c r="D24" s="69" t="s">
        <v>52</v>
      </c>
      <c r="E24" s="6">
        <f>55000+15000</f>
        <v>70000</v>
      </c>
      <c r="F24" s="70">
        <f>55000+15000</f>
        <v>70000</v>
      </c>
      <c r="G24" s="156"/>
    </row>
    <row r="25" spans="1:7" ht="15.75" thickBot="1">
      <c r="A25" s="151"/>
      <c r="B25" s="152">
        <v>700</v>
      </c>
      <c r="C25" s="152">
        <v>70095</v>
      </c>
      <c r="D25" s="153" t="s">
        <v>8</v>
      </c>
      <c r="E25" s="154">
        <f>SUM(E22:E24)</f>
        <v>760000</v>
      </c>
      <c r="F25" s="154">
        <f>SUM(F22:F24)</f>
        <v>310000</v>
      </c>
      <c r="G25" s="155"/>
    </row>
    <row r="26" spans="1:7" ht="15">
      <c r="A26" s="113"/>
      <c r="B26" s="42"/>
      <c r="C26" s="42"/>
      <c r="D26" s="95"/>
      <c r="E26" s="96"/>
      <c r="F26" s="96"/>
      <c r="G26" s="122"/>
    </row>
    <row r="27" spans="1:7" ht="14.25">
      <c r="A27" s="164" t="s">
        <v>4</v>
      </c>
      <c r="B27" s="22">
        <v>710</v>
      </c>
      <c r="C27" s="22">
        <v>71035</v>
      </c>
      <c r="D27" s="165" t="s">
        <v>49</v>
      </c>
      <c r="E27" s="166">
        <v>14000</v>
      </c>
      <c r="F27" s="166">
        <v>14000</v>
      </c>
      <c r="G27" s="145"/>
    </row>
    <row r="28" spans="1:7" ht="15" thickBot="1">
      <c r="A28" s="143" t="s">
        <v>5</v>
      </c>
      <c r="B28" s="24">
        <v>710</v>
      </c>
      <c r="C28" s="24">
        <v>71035</v>
      </c>
      <c r="D28" s="108" t="s">
        <v>50</v>
      </c>
      <c r="E28" s="144">
        <v>65500</v>
      </c>
      <c r="F28" s="144">
        <v>65500</v>
      </c>
      <c r="G28" s="145"/>
    </row>
    <row r="29" spans="1:7" ht="15.75" thickBot="1">
      <c r="A29" s="10"/>
      <c r="B29" s="18">
        <v>710</v>
      </c>
      <c r="C29" s="18">
        <v>71035</v>
      </c>
      <c r="D29" s="53" t="s">
        <v>8</v>
      </c>
      <c r="E29" s="63">
        <f>SUM(E27:E28)</f>
        <v>79500</v>
      </c>
      <c r="F29" s="63">
        <f>SUM(F27:F28)</f>
        <v>79500</v>
      </c>
      <c r="G29" s="73"/>
    </row>
    <row r="30" spans="1:7" ht="15">
      <c r="A30" s="8"/>
      <c r="B30" s="30"/>
      <c r="C30" s="30"/>
      <c r="D30" s="110"/>
      <c r="E30" s="83"/>
      <c r="F30" s="83"/>
      <c r="G30" s="121"/>
    </row>
    <row r="31" spans="1:7" ht="12.75">
      <c r="A31" s="9" t="s">
        <v>4</v>
      </c>
      <c r="B31" s="20">
        <v>750</v>
      </c>
      <c r="C31" s="20">
        <v>75023</v>
      </c>
      <c r="D31" s="58" t="s">
        <v>17</v>
      </c>
      <c r="E31" s="6">
        <v>75000</v>
      </c>
      <c r="F31" s="60">
        <v>75000</v>
      </c>
      <c r="G31" s="76"/>
    </row>
    <row r="32" spans="1:7" ht="13.5" thickBot="1">
      <c r="A32" s="13" t="s">
        <v>5</v>
      </c>
      <c r="B32" s="24">
        <v>750</v>
      </c>
      <c r="C32" s="31">
        <v>75023</v>
      </c>
      <c r="D32" s="131" t="s">
        <v>19</v>
      </c>
      <c r="E32" s="126">
        <v>120000</v>
      </c>
      <c r="F32" s="75">
        <v>120000</v>
      </c>
      <c r="G32" s="74"/>
    </row>
    <row r="33" spans="1:7" ht="13.5" thickBot="1">
      <c r="A33" s="11"/>
      <c r="B33" s="18">
        <v>750</v>
      </c>
      <c r="C33" s="18">
        <v>75023</v>
      </c>
      <c r="D33" s="62" t="s">
        <v>8</v>
      </c>
      <c r="E33" s="63">
        <f>SUM(E31:E32)</f>
        <v>195000</v>
      </c>
      <c r="F33" s="63">
        <f>SUM(F31:F32)</f>
        <v>195000</v>
      </c>
      <c r="G33" s="81"/>
    </row>
    <row r="34" spans="1:7" ht="14.25" customHeight="1">
      <c r="A34" s="33"/>
      <c r="B34" s="30"/>
      <c r="C34" s="30"/>
      <c r="D34" s="110"/>
      <c r="E34" s="83"/>
      <c r="F34" s="83"/>
      <c r="G34" s="83"/>
    </row>
    <row r="35" spans="1:7" ht="14.25" customHeight="1" thickBot="1">
      <c r="A35" s="13" t="s">
        <v>4</v>
      </c>
      <c r="B35" s="24">
        <v>754</v>
      </c>
      <c r="C35" s="24">
        <v>75416</v>
      </c>
      <c r="D35" s="77" t="s">
        <v>22</v>
      </c>
      <c r="E35" s="127">
        <v>548000</v>
      </c>
      <c r="F35" s="79">
        <f>300000-83420</f>
        <v>216580</v>
      </c>
      <c r="G35" s="80"/>
    </row>
    <row r="36" spans="1:7" ht="13.5" thickBot="1">
      <c r="A36" s="11"/>
      <c r="B36" s="18">
        <v>754</v>
      </c>
      <c r="C36" s="18">
        <v>75416</v>
      </c>
      <c r="D36" s="62" t="s">
        <v>8</v>
      </c>
      <c r="E36" s="63">
        <f>SUM(E35:E35)</f>
        <v>548000</v>
      </c>
      <c r="F36" s="63">
        <f>SUM(F35:F35)</f>
        <v>216580</v>
      </c>
      <c r="G36" s="81"/>
    </row>
    <row r="37" spans="1:7" ht="15">
      <c r="A37" s="9" t="s">
        <v>4</v>
      </c>
      <c r="B37" s="20">
        <v>801</v>
      </c>
      <c r="C37" s="20">
        <v>80101</v>
      </c>
      <c r="D37" s="86" t="s">
        <v>37</v>
      </c>
      <c r="E37" s="6">
        <v>5800000</v>
      </c>
      <c r="F37" s="88">
        <v>1000000</v>
      </c>
      <c r="G37" s="85"/>
    </row>
    <row r="38" spans="1:7" ht="15">
      <c r="A38" s="9" t="s">
        <v>5</v>
      </c>
      <c r="B38" s="20">
        <v>801</v>
      </c>
      <c r="C38" s="20">
        <v>80101</v>
      </c>
      <c r="D38" s="90" t="s">
        <v>20</v>
      </c>
      <c r="E38" s="6">
        <f>180000+192379+34000</f>
        <v>406379</v>
      </c>
      <c r="F38" s="88">
        <f>255000+55000</f>
        <v>310000</v>
      </c>
      <c r="G38" s="85"/>
    </row>
    <row r="39" spans="1:7" ht="15">
      <c r="A39" s="157" t="s">
        <v>6</v>
      </c>
      <c r="B39" s="24">
        <v>801</v>
      </c>
      <c r="C39" s="24">
        <v>80101</v>
      </c>
      <c r="D39" s="128" t="s">
        <v>29</v>
      </c>
      <c r="E39" s="127">
        <v>90000</v>
      </c>
      <c r="F39" s="89">
        <v>49000</v>
      </c>
      <c r="G39" s="103"/>
    </row>
    <row r="40" spans="1:7" ht="15.75" thickBot="1">
      <c r="A40" s="40" t="s">
        <v>7</v>
      </c>
      <c r="B40" s="31">
        <v>801</v>
      </c>
      <c r="C40" s="31">
        <v>80101</v>
      </c>
      <c r="D40" s="158" t="s">
        <v>51</v>
      </c>
      <c r="E40" s="126">
        <v>415</v>
      </c>
      <c r="F40" s="159">
        <v>415</v>
      </c>
      <c r="G40" s="91"/>
    </row>
    <row r="41" spans="1:7" ht="13.5" thickBot="1">
      <c r="A41" s="12"/>
      <c r="B41" s="18">
        <v>801</v>
      </c>
      <c r="C41" s="18">
        <v>80101</v>
      </c>
      <c r="D41" s="62" t="s">
        <v>8</v>
      </c>
      <c r="E41" s="63">
        <f>SUM(E37:E40)</f>
        <v>6296794</v>
      </c>
      <c r="F41" s="63">
        <f>SUM(F37:F40)</f>
        <v>1359415</v>
      </c>
      <c r="G41" s="81"/>
    </row>
    <row r="42" spans="1:7" ht="9" customHeight="1">
      <c r="A42" s="33"/>
      <c r="B42" s="30"/>
      <c r="C42" s="30"/>
      <c r="D42" s="82"/>
      <c r="E42" s="83"/>
      <c r="F42" s="83"/>
      <c r="G42" s="83"/>
    </row>
    <row r="43" spans="1:7" ht="15">
      <c r="A43" s="9" t="s">
        <v>4</v>
      </c>
      <c r="B43" s="20">
        <v>801</v>
      </c>
      <c r="C43" s="20">
        <v>80104</v>
      </c>
      <c r="D43" s="90" t="s">
        <v>21</v>
      </c>
      <c r="E43" s="6">
        <f>100000+175000</f>
        <v>275000</v>
      </c>
      <c r="F43" s="88">
        <v>185000</v>
      </c>
      <c r="G43" s="85"/>
    </row>
    <row r="44" spans="1:7" ht="15">
      <c r="A44" s="9" t="s">
        <v>5</v>
      </c>
      <c r="B44" s="20">
        <v>801</v>
      </c>
      <c r="C44" s="20">
        <v>80104</v>
      </c>
      <c r="D44" s="90" t="s">
        <v>31</v>
      </c>
      <c r="E44" s="6">
        <f>8000+14500</f>
        <v>22500</v>
      </c>
      <c r="F44" s="88">
        <f>8000+14500</f>
        <v>22500</v>
      </c>
      <c r="G44" s="85"/>
    </row>
    <row r="45" spans="1:7" ht="12.75">
      <c r="A45" s="9" t="s">
        <v>6</v>
      </c>
      <c r="B45" s="20">
        <v>801</v>
      </c>
      <c r="C45" s="20">
        <v>80104</v>
      </c>
      <c r="D45" s="163" t="s">
        <v>30</v>
      </c>
      <c r="E45" s="6">
        <v>2280000</v>
      </c>
      <c r="F45" s="88">
        <v>1175000</v>
      </c>
      <c r="G45" s="160"/>
    </row>
    <row r="46" spans="1:7" ht="12.75">
      <c r="A46" s="13" t="s">
        <v>7</v>
      </c>
      <c r="B46" s="24">
        <v>801</v>
      </c>
      <c r="C46" s="24">
        <v>80104</v>
      </c>
      <c r="D46" s="128" t="s">
        <v>53</v>
      </c>
      <c r="E46" s="127">
        <v>25000</v>
      </c>
      <c r="F46" s="89">
        <v>25000</v>
      </c>
      <c r="G46" s="160"/>
    </row>
    <row r="47" spans="1:7" ht="13.5" thickBot="1">
      <c r="A47" s="40" t="s">
        <v>16</v>
      </c>
      <c r="B47" s="31">
        <v>801</v>
      </c>
      <c r="C47" s="31">
        <v>80104</v>
      </c>
      <c r="D47" s="162" t="s">
        <v>54</v>
      </c>
      <c r="E47" s="126">
        <v>6000</v>
      </c>
      <c r="F47" s="159">
        <v>6000</v>
      </c>
      <c r="G47" s="161"/>
    </row>
    <row r="48" spans="1:7" ht="15.75" thickBot="1">
      <c r="A48" s="10"/>
      <c r="B48" s="18">
        <v>801</v>
      </c>
      <c r="C48" s="18">
        <v>80104</v>
      </c>
      <c r="D48" s="62" t="s">
        <v>8</v>
      </c>
      <c r="E48" s="63">
        <f>SUM(E43:E47)</f>
        <v>2608500</v>
      </c>
      <c r="F48" s="63">
        <f>SUM(F43:F47)</f>
        <v>1413500</v>
      </c>
      <c r="G48" s="81"/>
    </row>
    <row r="49" spans="1:7" ht="9" customHeight="1">
      <c r="A49" s="113"/>
      <c r="B49" s="42"/>
      <c r="C49" s="42"/>
      <c r="D49" s="95"/>
      <c r="E49" s="114"/>
      <c r="F49" s="96"/>
      <c r="G49" s="96"/>
    </row>
    <row r="50" spans="1:7" ht="12.75">
      <c r="A50" s="9" t="s">
        <v>4</v>
      </c>
      <c r="B50" s="20">
        <v>801</v>
      </c>
      <c r="C50" s="20">
        <v>80110</v>
      </c>
      <c r="D50" s="115" t="s">
        <v>32</v>
      </c>
      <c r="E50" s="117">
        <v>5100000</v>
      </c>
      <c r="F50" s="116">
        <v>1048000</v>
      </c>
      <c r="G50" s="132"/>
    </row>
    <row r="51" spans="1:7" ht="12.75">
      <c r="A51" s="9" t="s">
        <v>5</v>
      </c>
      <c r="B51" s="20">
        <v>801</v>
      </c>
      <c r="C51" s="20">
        <v>80110</v>
      </c>
      <c r="D51" s="115" t="s">
        <v>29</v>
      </c>
      <c r="E51" s="117">
        <v>90000</v>
      </c>
      <c r="F51" s="116">
        <v>49000</v>
      </c>
      <c r="G51" s="104"/>
    </row>
    <row r="52" spans="1:7" ht="23.25" customHeight="1" thickBot="1">
      <c r="A52" s="9" t="s">
        <v>6</v>
      </c>
      <c r="B52" s="20">
        <v>801</v>
      </c>
      <c r="C52" s="20">
        <v>80110</v>
      </c>
      <c r="D52" s="115" t="s">
        <v>33</v>
      </c>
      <c r="E52" s="117">
        <f>565000+60000</f>
        <v>625000</v>
      </c>
      <c r="F52" s="116">
        <f>560000+60000+5000</f>
        <v>625000</v>
      </c>
      <c r="G52" s="132" t="s">
        <v>58</v>
      </c>
    </row>
    <row r="53" spans="1:7" ht="15.75" thickBot="1">
      <c r="A53" s="10"/>
      <c r="B53" s="18">
        <v>801</v>
      </c>
      <c r="C53" s="18">
        <v>80110</v>
      </c>
      <c r="D53" s="62" t="s">
        <v>8</v>
      </c>
      <c r="E53" s="63">
        <f>SUM(E50:E52)</f>
        <v>5815000</v>
      </c>
      <c r="F53" s="63">
        <f>SUM(F50:F52)</f>
        <v>1722000</v>
      </c>
      <c r="G53" s="81"/>
    </row>
    <row r="54" spans="1:7" ht="30.75" customHeight="1" hidden="1">
      <c r="A54" s="9"/>
      <c r="B54" s="20"/>
      <c r="C54" s="20"/>
      <c r="D54" s="86"/>
      <c r="E54" s="87"/>
      <c r="F54" s="88"/>
      <c r="G54" s="85"/>
    </row>
    <row r="55" spans="1:7" ht="9.75" customHeight="1">
      <c r="A55" s="9"/>
      <c r="B55" s="20"/>
      <c r="C55" s="20"/>
      <c r="D55" s="86"/>
      <c r="E55" s="87"/>
      <c r="F55" s="88"/>
      <c r="G55" s="85"/>
    </row>
    <row r="56" spans="1:7" ht="15.75" thickBot="1">
      <c r="A56" s="13" t="s">
        <v>4</v>
      </c>
      <c r="B56" s="23">
        <v>852</v>
      </c>
      <c r="C56" s="23">
        <v>85202</v>
      </c>
      <c r="D56" s="129" t="s">
        <v>34</v>
      </c>
      <c r="E56" s="92">
        <v>7200</v>
      </c>
      <c r="F56" s="93">
        <v>7200</v>
      </c>
      <c r="G56" s="94"/>
    </row>
    <row r="57" spans="1:7" ht="13.5" thickBot="1">
      <c r="A57" s="12"/>
      <c r="B57" s="18">
        <v>852</v>
      </c>
      <c r="C57" s="18">
        <v>85202</v>
      </c>
      <c r="D57" s="62" t="s">
        <v>8</v>
      </c>
      <c r="E57" s="63">
        <f>SUM(E56)</f>
        <v>7200</v>
      </c>
      <c r="F57" s="63">
        <f>SUM(F56)</f>
        <v>7200</v>
      </c>
      <c r="G57" s="81"/>
    </row>
    <row r="58" spans="1:7" ht="11.25" customHeight="1">
      <c r="A58" s="45"/>
      <c r="B58" s="42"/>
      <c r="C58" s="42"/>
      <c r="D58" s="95"/>
      <c r="E58" s="96"/>
      <c r="F58" s="96"/>
      <c r="G58" s="96"/>
    </row>
    <row r="59" spans="1:7" ht="13.5" thickBot="1">
      <c r="A59" s="40" t="s">
        <v>4</v>
      </c>
      <c r="B59" s="31">
        <v>852</v>
      </c>
      <c r="C59" s="31">
        <v>85219</v>
      </c>
      <c r="D59" s="130" t="s">
        <v>14</v>
      </c>
      <c r="E59" s="126">
        <v>22240</v>
      </c>
      <c r="F59" s="97">
        <v>22240</v>
      </c>
      <c r="G59" s="98"/>
    </row>
    <row r="60" spans="1:7" ht="13.5" thickBot="1">
      <c r="A60" s="12"/>
      <c r="B60" s="18">
        <v>852</v>
      </c>
      <c r="C60" s="18">
        <v>85219</v>
      </c>
      <c r="D60" s="62" t="s">
        <v>8</v>
      </c>
      <c r="E60" s="63">
        <f>SUM(E59)</f>
        <v>22240</v>
      </c>
      <c r="F60" s="63">
        <f>SUM(F59)</f>
        <v>22240</v>
      </c>
      <c r="G60" s="81"/>
    </row>
    <row r="61" spans="1:7" ht="9" customHeight="1">
      <c r="A61" s="8"/>
      <c r="B61" s="19"/>
      <c r="C61" s="19"/>
      <c r="D61" s="65"/>
      <c r="E61" s="66"/>
      <c r="F61" s="67"/>
      <c r="G61" s="99"/>
    </row>
    <row r="62" spans="1:7" ht="39" thickBot="1">
      <c r="A62" s="140" t="s">
        <v>4</v>
      </c>
      <c r="B62" s="31">
        <v>900</v>
      </c>
      <c r="C62" s="31">
        <v>90004</v>
      </c>
      <c r="D62" s="137" t="s">
        <v>59</v>
      </c>
      <c r="E62" s="126">
        <v>2248000</v>
      </c>
      <c r="F62" s="138">
        <v>200000</v>
      </c>
      <c r="G62" s="139"/>
    </row>
    <row r="63" spans="1:7" ht="13.5" thickBot="1">
      <c r="A63" s="133"/>
      <c r="B63" s="134">
        <v>900</v>
      </c>
      <c r="C63" s="134">
        <v>90004</v>
      </c>
      <c r="D63" s="135" t="s">
        <v>8</v>
      </c>
      <c r="E63" s="136">
        <f>SUM(E62:E62)</f>
        <v>2248000</v>
      </c>
      <c r="F63" s="136">
        <f>SUM(F62:F62)</f>
        <v>200000</v>
      </c>
      <c r="G63" s="136"/>
    </row>
    <row r="64" spans="1:7" ht="9" customHeight="1">
      <c r="A64" s="15"/>
      <c r="B64" s="25"/>
      <c r="C64" s="25"/>
      <c r="D64" s="100"/>
      <c r="E64" s="72"/>
      <c r="F64" s="72"/>
      <c r="G64" s="72"/>
    </row>
    <row r="65" spans="1:7" ht="12.75" customHeight="1">
      <c r="A65" s="118" t="s">
        <v>4</v>
      </c>
      <c r="B65" s="16">
        <v>900</v>
      </c>
      <c r="C65" s="16">
        <v>90095</v>
      </c>
      <c r="D65" s="5" t="s">
        <v>46</v>
      </c>
      <c r="E65" s="6">
        <v>3396000</v>
      </c>
      <c r="F65" s="60">
        <v>580847</v>
      </c>
      <c r="G65" s="61"/>
    </row>
    <row r="66" spans="1:7" ht="27" customHeight="1">
      <c r="A66" s="7" t="s">
        <v>5</v>
      </c>
      <c r="B66" s="16">
        <v>900</v>
      </c>
      <c r="C66" s="16">
        <v>90095</v>
      </c>
      <c r="D66" s="169" t="s">
        <v>47</v>
      </c>
      <c r="E66" s="6">
        <v>5485000</v>
      </c>
      <c r="F66" s="60">
        <v>700000</v>
      </c>
      <c r="G66" s="61"/>
    </row>
    <row r="67" spans="1:7" ht="12.75">
      <c r="A67" s="7" t="s">
        <v>6</v>
      </c>
      <c r="B67" s="16">
        <v>900</v>
      </c>
      <c r="C67" s="16">
        <v>90095</v>
      </c>
      <c r="D67" s="169" t="s">
        <v>55</v>
      </c>
      <c r="E67" s="6">
        <v>5680</v>
      </c>
      <c r="F67" s="60">
        <v>5680</v>
      </c>
      <c r="G67" s="61"/>
    </row>
    <row r="68" spans="1:7" ht="13.5" thickBot="1">
      <c r="A68" s="26" t="s">
        <v>7</v>
      </c>
      <c r="B68" s="47">
        <v>900</v>
      </c>
      <c r="C68" s="47">
        <v>90095</v>
      </c>
      <c r="D68" s="141" t="s">
        <v>56</v>
      </c>
      <c r="E68" s="127">
        <v>22560</v>
      </c>
      <c r="F68" s="79">
        <v>22560</v>
      </c>
      <c r="G68" s="78"/>
    </row>
    <row r="69" spans="1:7" ht="13.5" thickBot="1">
      <c r="A69" s="41"/>
      <c r="B69" s="18">
        <v>900</v>
      </c>
      <c r="C69" s="18">
        <v>90095</v>
      </c>
      <c r="D69" s="62" t="s">
        <v>8</v>
      </c>
      <c r="E69" s="63">
        <f>SUM(E65:E68)</f>
        <v>8909240</v>
      </c>
      <c r="F69" s="63">
        <f>SUM(F65:F68)</f>
        <v>1309087</v>
      </c>
      <c r="G69" s="63"/>
    </row>
    <row r="70" spans="1:7" ht="9.75" customHeight="1">
      <c r="A70" s="167"/>
      <c r="B70" s="42"/>
      <c r="C70" s="42"/>
      <c r="D70" s="168"/>
      <c r="E70" s="96"/>
      <c r="F70" s="96"/>
      <c r="G70" s="96"/>
    </row>
    <row r="71" spans="1:7" ht="29.25">
      <c r="A71" s="7" t="s">
        <v>4</v>
      </c>
      <c r="B71" s="20">
        <v>926</v>
      </c>
      <c r="C71" s="20">
        <v>92601</v>
      </c>
      <c r="D71" s="170" t="s">
        <v>18</v>
      </c>
      <c r="E71" s="61">
        <f>31500000-1</f>
        <v>31499999</v>
      </c>
      <c r="F71" s="60">
        <f>31500000-1</f>
        <v>31499999</v>
      </c>
      <c r="G71" s="132" t="s">
        <v>42</v>
      </c>
    </row>
    <row r="72" spans="1:7" ht="30" customHeight="1" thickBot="1">
      <c r="A72" s="49" t="s">
        <v>5</v>
      </c>
      <c r="B72" s="24">
        <v>926</v>
      </c>
      <c r="C72" s="24">
        <v>92601</v>
      </c>
      <c r="D72" s="102" t="s">
        <v>24</v>
      </c>
      <c r="E72" s="76">
        <v>2500000</v>
      </c>
      <c r="F72" s="59">
        <f>131000-92436+1</f>
        <v>38565</v>
      </c>
      <c r="G72" s="103"/>
    </row>
    <row r="73" spans="1:7" ht="13.5" thickBot="1">
      <c r="A73" s="48"/>
      <c r="B73" s="18">
        <v>926</v>
      </c>
      <c r="C73" s="18">
        <v>92601</v>
      </c>
      <c r="D73" s="53" t="s">
        <v>13</v>
      </c>
      <c r="E73" s="63">
        <f>SUM(E71:E72)</f>
        <v>33999999</v>
      </c>
      <c r="F73" s="63">
        <f>SUM(F71:F72)</f>
        <v>31538564</v>
      </c>
      <c r="G73" s="63"/>
    </row>
    <row r="74" spans="1:7" ht="9" customHeight="1">
      <c r="A74" s="14"/>
      <c r="B74" s="30"/>
      <c r="C74" s="30"/>
      <c r="D74" s="110"/>
      <c r="E74" s="83"/>
      <c r="F74" s="83"/>
      <c r="G74" s="83"/>
    </row>
    <row r="75" spans="1:7" ht="15.75" thickBot="1">
      <c r="A75" s="49" t="s">
        <v>4</v>
      </c>
      <c r="B75" s="24">
        <v>926</v>
      </c>
      <c r="C75" s="24">
        <v>92695</v>
      </c>
      <c r="D75" s="141" t="s">
        <v>48</v>
      </c>
      <c r="E75" s="78">
        <v>6300</v>
      </c>
      <c r="F75" s="79">
        <v>6300</v>
      </c>
      <c r="G75" s="142"/>
    </row>
    <row r="76" spans="1:7" ht="13.5" thickBot="1">
      <c r="A76" s="48"/>
      <c r="B76" s="18">
        <v>926</v>
      </c>
      <c r="C76" s="18">
        <v>92695</v>
      </c>
      <c r="D76" s="53" t="s">
        <v>13</v>
      </c>
      <c r="E76" s="63">
        <f>SUM(E74:E75)</f>
        <v>6300</v>
      </c>
      <c r="F76" s="63">
        <f>SUM(F74:F75)</f>
        <v>6300</v>
      </c>
      <c r="G76" s="63"/>
    </row>
    <row r="77" spans="1:7" ht="20.25" customHeight="1" thickBot="1" thickTop="1">
      <c r="A77" s="4" t="s">
        <v>9</v>
      </c>
      <c r="B77" s="44"/>
      <c r="C77" s="44"/>
      <c r="D77" s="105"/>
      <c r="E77" s="106">
        <f>SUM(E13,E16,E20,E25,E29,E33,E36,E41,E48,E53,E57,E60,E63,E69,E73,E76)</f>
        <v>84762446</v>
      </c>
      <c r="F77" s="106">
        <f>SUM(F13,F16,F20,F25,F29,F33,F36,F41,F48,F53,F57,F60,F63,F69,F73,F76)</f>
        <v>41762009</v>
      </c>
      <c r="G77" s="107"/>
    </row>
    <row r="78" spans="1:7" ht="19.5" customHeight="1" thickTop="1">
      <c r="A78" s="3"/>
      <c r="B78" s="3"/>
      <c r="C78" s="3"/>
      <c r="D78" s="3"/>
      <c r="E78" s="35"/>
      <c r="F78" s="34"/>
      <c r="G78" s="3"/>
    </row>
    <row r="79" spans="1:7" ht="13.5" customHeight="1">
      <c r="A79" s="3"/>
      <c r="B79" s="3"/>
      <c r="C79" s="3"/>
      <c r="D79" s="3"/>
      <c r="E79" s="3"/>
      <c r="F79" s="34"/>
      <c r="G79" s="3"/>
    </row>
    <row r="80" spans="1:7" ht="24" customHeight="1">
      <c r="A80" s="3"/>
      <c r="B80" s="3"/>
      <c r="C80" s="3"/>
      <c r="D80" s="3"/>
      <c r="E80" s="3"/>
      <c r="F80" s="34"/>
      <c r="G80" s="3"/>
    </row>
    <row r="81" spans="1:7" ht="12.75">
      <c r="A81" s="3"/>
      <c r="B81" s="3"/>
      <c r="C81" s="3"/>
      <c r="D81" s="3"/>
      <c r="E81" s="3"/>
      <c r="F81" s="35"/>
      <c r="G81" s="3"/>
    </row>
    <row r="82" spans="1:7" ht="12.75">
      <c r="A82" s="3"/>
      <c r="B82" s="3"/>
      <c r="C82" s="3"/>
      <c r="D82" s="3"/>
      <c r="E82" s="3"/>
      <c r="F82" s="35"/>
      <c r="G82" s="3"/>
    </row>
    <row r="83" spans="1:7" ht="12.75">
      <c r="A83" s="3"/>
      <c r="B83" s="3"/>
      <c r="C83" s="3"/>
      <c r="D83" s="3"/>
      <c r="E83" s="3"/>
      <c r="F83" s="35"/>
      <c r="G83" s="3"/>
    </row>
    <row r="84" ht="12.75">
      <c r="F84" s="36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67" r:id="rId1"/>
  <headerFooter alignWithMargins="0">
    <oddHeader>&amp;R&amp;"Arial,Pogrubiony"&amp;12Zał. Nr 1</oddHeader>
  </headerFooter>
  <rowBreaks count="1" manualBreakCount="1"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mfronckiewicz</cp:lastModifiedBy>
  <cp:lastPrinted>2010-08-26T09:14:39Z</cp:lastPrinted>
  <dcterms:created xsi:type="dcterms:W3CDTF">2005-04-14T11:36:10Z</dcterms:created>
  <dcterms:modified xsi:type="dcterms:W3CDTF">2010-08-26T09:14:54Z</dcterms:modified>
  <cp:category/>
  <cp:version/>
  <cp:contentType/>
  <cp:contentStatus/>
</cp:coreProperties>
</file>