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60" windowHeight="58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'Arkusz1'!$A$1:$I$402</definedName>
  </definedNames>
  <calcPr fullCalcOnLoad="1"/>
</workbook>
</file>

<file path=xl/sharedStrings.xml><?xml version="1.0" encoding="utf-8"?>
<sst xmlns="http://schemas.openxmlformats.org/spreadsheetml/2006/main" count="453" uniqueCount="204">
  <si>
    <t>Działalność usługowa</t>
  </si>
  <si>
    <t>Administracja publiczna</t>
  </si>
  <si>
    <t>Różne rozliczenia</t>
  </si>
  <si>
    <t>Oświata i wychowanie</t>
  </si>
  <si>
    <t>Ochrona zdrowia</t>
  </si>
  <si>
    <t>Gospodarka komunalna i ochrona środowiska</t>
  </si>
  <si>
    <t>Razem dział  600</t>
  </si>
  <si>
    <t>Gospodarka  mieszkaniowa</t>
  </si>
  <si>
    <t>Razem dział  700</t>
  </si>
  <si>
    <t>Razem dział  710</t>
  </si>
  <si>
    <t>Razem dział  750</t>
  </si>
  <si>
    <t>Straż  Miejska</t>
  </si>
  <si>
    <t>Razem dział  754</t>
  </si>
  <si>
    <t>Razem dział  756</t>
  </si>
  <si>
    <t>Razem dział  758</t>
  </si>
  <si>
    <t>Razem dział  851</t>
  </si>
  <si>
    <t>Razem dział 900</t>
  </si>
  <si>
    <t xml:space="preserve">Wpływy z innych lokalnych opłat pobieranych przez jst na podstawie odrębnych ustaw </t>
  </si>
  <si>
    <t>O970</t>
  </si>
  <si>
    <t>Pozostała działalność</t>
  </si>
  <si>
    <t>Wpływy z różnych dochodów</t>
  </si>
  <si>
    <t>Gospodarka gruntami i nieruchomościami</t>
  </si>
  <si>
    <t xml:space="preserve">Wpływy z opłat za zarząd, użytkowanie i użytkowanie wieczyste nieruchomości </t>
  </si>
  <si>
    <t>Wpływy z tytułu przekształcenia prawa użytkowania wieczystego przysł. osobom fiz. w prawo własności</t>
  </si>
  <si>
    <t>Wpływy z usług</t>
  </si>
  <si>
    <t>Pozostałe odsetki</t>
  </si>
  <si>
    <t>Dotacje celowe otrzymane z budżetu państwa na zadania bieżące realizowane przez gminę na podstawie porozumień z organami administracji rządowej</t>
  </si>
  <si>
    <t>Wpływy z różnych opłat</t>
  </si>
  <si>
    <t>Plany zagospodarowania przestrzennego</t>
  </si>
  <si>
    <t>Grzywny, mandaty i inne kary pieniężne od ludności</t>
  </si>
  <si>
    <t>Wpływy z podatku dochodowego od osób fizycznych</t>
  </si>
  <si>
    <t>Wpływy z innych opłat stanowiących dochody jst na podstawie ustaw</t>
  </si>
  <si>
    <t>Udziały gmin w podatkach stanowiących dochód budżetu państwa</t>
  </si>
  <si>
    <t>Część oświatowa subwencji ogólnej dla jst</t>
  </si>
  <si>
    <t>Część równoważąca subwencji ogólnej dla gmin</t>
  </si>
  <si>
    <t>Podatek od nieruchomości</t>
  </si>
  <si>
    <t>Podatek rolny</t>
  </si>
  <si>
    <t>Podatek od środków  transportowych</t>
  </si>
  <si>
    <t>Podatek od spadków i darowizn</t>
  </si>
  <si>
    <t>Wpływy z opłaty targowej</t>
  </si>
  <si>
    <t>Wpływy z opłaty skarbowej</t>
  </si>
  <si>
    <t>Podatek dochodowy od osób fizycznych</t>
  </si>
  <si>
    <t>Podatek dochodowy od osób prawnych</t>
  </si>
  <si>
    <t>Subwencje ogólne z budżetu państwa</t>
  </si>
  <si>
    <t>Dotacje celowe otrzymane z gminy na zadania bieżące realizowane na podstawie porozumień między jst</t>
  </si>
  <si>
    <t>Przeciwdziałanie alkoholizmowi</t>
  </si>
  <si>
    <t>Wpływy z opłat za zezwolenia na sprzedaż alkoholu</t>
  </si>
  <si>
    <t>Pomoc społeczna</t>
  </si>
  <si>
    <t>Zasiłki i pomoc w naturze oraz składki na ubezpieczenie społeczne</t>
  </si>
  <si>
    <t>Dotacje celowe otrzymane z budżetu państwa na realizacje własnych zadań bieżących gmin</t>
  </si>
  <si>
    <t>Ośrodki pomocy społecznej</t>
  </si>
  <si>
    <t>Razem dział  852</t>
  </si>
  <si>
    <t>Wpłaty z tytułu odpłatnego nabycia prawa własności oraz prawa użytkowania wieczystego nieruchomości</t>
  </si>
  <si>
    <t>Urzędy gmin (miast)</t>
  </si>
  <si>
    <t>Bezpieczeństwo publiczne i ochrona przeciwpożarowa</t>
  </si>
  <si>
    <t>Dochody od osób prawnych, od osób fizycznych i od innych jednostek nieposiadających osobowości prawnej oraz wydatki związane z ich poborem</t>
  </si>
  <si>
    <t>Podatek od działalności gospodarczej osób fizycznych, opłacany w formie karty podatkowej</t>
  </si>
  <si>
    <t xml:space="preserve">Podatek od czynności cywilnoprawnych            </t>
  </si>
  <si>
    <t>Odsetki od nieterminowych wpłat z tytułu podatków i opłat</t>
  </si>
  <si>
    <t>Utrzymanie zieleni w miastach i gminach</t>
  </si>
  <si>
    <t>Wpływy z różnych opłat (sprzedaż drewna)</t>
  </si>
  <si>
    <t xml:space="preserve">Wpływy z pod. rolnego, pod. leśnego, pod. od czynności cywilnoprawnych, podatków i opłat lokalnych od osób prawnych i innych jednostek organizacyjnych </t>
  </si>
  <si>
    <t>Wpływy z pod. rolnego, pod. leśnego, pod. od spadków i darowizn, pod. od czynności cywilnoprawnych oraz podatków i opłat lokalnych od osób fizycznych</t>
  </si>
  <si>
    <t>0490</t>
  </si>
  <si>
    <t>0750</t>
  </si>
  <si>
    <t>0690</t>
  </si>
  <si>
    <t>0470</t>
  </si>
  <si>
    <t>0760</t>
  </si>
  <si>
    <t>0770</t>
  </si>
  <si>
    <t>0830</t>
  </si>
  <si>
    <t>0920</t>
  </si>
  <si>
    <t>0570</t>
  </si>
  <si>
    <t>0350</t>
  </si>
  <si>
    <t>0310</t>
  </si>
  <si>
    <t>0320</t>
  </si>
  <si>
    <t>0340</t>
  </si>
  <si>
    <t>0500</t>
  </si>
  <si>
    <t>0910</t>
  </si>
  <si>
    <t>0360</t>
  </si>
  <si>
    <t>0430</t>
  </si>
  <si>
    <t>0410</t>
  </si>
  <si>
    <t>0010</t>
  </si>
  <si>
    <t>0020</t>
  </si>
  <si>
    <t>0330</t>
  </si>
  <si>
    <t>Podatek leśny</t>
  </si>
  <si>
    <t>Szkoły podstawowe</t>
  </si>
  <si>
    <t>Przedszkola</t>
  </si>
  <si>
    <t>Gimnazja</t>
  </si>
  <si>
    <t>Zmiany</t>
  </si>
  <si>
    <t>Plan 01.01.2006</t>
  </si>
  <si>
    <t>Cmentarze</t>
  </si>
  <si>
    <t>2020</t>
  </si>
  <si>
    <r>
      <t>Razem dział  801</t>
    </r>
  </si>
  <si>
    <t>Transport i łączność</t>
  </si>
  <si>
    <t>70004</t>
  </si>
  <si>
    <t>Różne jednostki obsługi gospodarki mieszkaniowej</t>
  </si>
  <si>
    <t>Część wyrównawcza subwencji ogólnej dla jst</t>
  </si>
  <si>
    <t>Kultura fizyczna i sport</t>
  </si>
  <si>
    <t>Obiekty sportowe</t>
  </si>
  <si>
    <t>2680</t>
  </si>
  <si>
    <t>8120</t>
  </si>
  <si>
    <t>Odsetki od pożyczek udzielonych przez jednostkę samorządu terytorialnego</t>
  </si>
  <si>
    <t>Źródło dochodu</t>
  </si>
  <si>
    <t>700</t>
  </si>
  <si>
    <t>Środki na dofinansowanie własnych zadań bieżących gmin (związków gmin), powiatów (związków powiatów), samorządów województw, pozyskane z innych źródeł</t>
  </si>
  <si>
    <t>2010</t>
  </si>
  <si>
    <t>Dotacje celowe otrzymane z budżetu państwa na realizację zadań bieżących z zakresu administracji rządowej oraz innych zadań zleconych gminie ustawami</t>
  </si>
  <si>
    <t>Urzędy wojewódzkie</t>
  </si>
  <si>
    <t>Urzędy naczelnych organów władzy państwowej, kontroli i ochrony prawa oraz sądownictwa</t>
  </si>
  <si>
    <t xml:space="preserve">Urzędy naczelnych organów władzy państwowej, kontroli i ochrony prawa </t>
  </si>
  <si>
    <t>Razem dział  751</t>
  </si>
  <si>
    <t>Obrona narodowa</t>
  </si>
  <si>
    <t>Pozostałe wydatki obronne</t>
  </si>
  <si>
    <t>Razem dział  752</t>
  </si>
  <si>
    <t>Usługi opiekuńcze i specjalistyczne usługi opiekuńcze</t>
  </si>
  <si>
    <t>0970</t>
  </si>
  <si>
    <t>70001</t>
  </si>
  <si>
    <t>Zakłady Gospodarki Mieszkaniowej</t>
  </si>
  <si>
    <t>Wpływy z róznych dochodów</t>
  </si>
  <si>
    <t>Zasiłki stałe</t>
  </si>
  <si>
    <t>Razem dochody ogółem</t>
  </si>
  <si>
    <r>
      <t xml:space="preserve">Dział     Rozdz. </t>
    </r>
    <r>
      <rPr>
        <b/>
        <sz val="12"/>
        <rFont val="Arial"/>
        <family val="0"/>
      </rPr>
      <t>§</t>
    </r>
  </si>
  <si>
    <t>2009</t>
  </si>
  <si>
    <t>0480</t>
  </si>
  <si>
    <t>dochody bieżące                                                                                                               w tym:</t>
  </si>
  <si>
    <t>Dochody z najmu i dzierżawy składników majątkowych Skarbu Państwa, jst lub innych jednostek zaliczanych do sektora finansów publicznych oraz innych umów o podobnym charakterze</t>
  </si>
  <si>
    <t>dochody bieżące                                                                                                            w tym:</t>
  </si>
  <si>
    <t>dochody bieżące                                                                                                           w tym:</t>
  </si>
  <si>
    <t>dochody bieżące                                                                                                                 w tym:</t>
  </si>
  <si>
    <t>dochody majątkowe                                                                                                           w tym:</t>
  </si>
  <si>
    <t>dochody bieżące                                                                                                             w tym:</t>
  </si>
  <si>
    <t>dochody bieżące                                                                                                          w tym:</t>
  </si>
  <si>
    <t>dochody bieżące                                                                                                              w tym:</t>
  </si>
  <si>
    <t>Dochody jednostek samorządu terytorialnego zwiazane                                                  z realizacją zadań z zakresu administracji rządowej oraz innych zadań zleconych ustawami</t>
  </si>
  <si>
    <t>dochody bieżące                                                                                                                  w tym:</t>
  </si>
  <si>
    <t>Rekompensaty utraconych dochodów w podatkach i opłatach lokalnych</t>
  </si>
  <si>
    <t>dochody bieżące                                                                                                                    w tym:</t>
  </si>
  <si>
    <t>dochody majątkowe                                                                                                      w tym:</t>
  </si>
  <si>
    <t>Składki na ubezpieczenie zdrowotne opłacane za osoby pobierające niektóre świadczenia z pomocy społecznej, niektóre świadczenia rodzinne oraz za osoby uczestniczące w zajeciach w centrum integracji społecznej</t>
  </si>
  <si>
    <t>Plan  01.01.2010 r.</t>
  </si>
  <si>
    <t>Wyk. %</t>
  </si>
  <si>
    <t>Rolnictwo i łowiectwo</t>
  </si>
  <si>
    <t>010</t>
  </si>
  <si>
    <t>01095</t>
  </si>
  <si>
    <t>Wytwarzanie i zaopatrywanie w energię elektryczną, gaz i wodę</t>
  </si>
  <si>
    <t>Dostarczanie ciepła</t>
  </si>
  <si>
    <t>Razem dział  400</t>
  </si>
  <si>
    <t>Razem dział  010</t>
  </si>
  <si>
    <t>70095</t>
  </si>
  <si>
    <t>6310</t>
  </si>
  <si>
    <t>Dotacje celowe otrzymane z budżetu państwa na inwestycje i zakupy inwestycyjne z zakresu administracji rządowej oraz innych zadań zleconych gminom ustawami</t>
  </si>
  <si>
    <t>2007</t>
  </si>
  <si>
    <t>Wybory Prezydenta Rzeczypospolitej Polskiej</t>
  </si>
  <si>
    <t>Usuwanie skutków klęsk żywiołowych</t>
  </si>
  <si>
    <t>Wpływy do wyjaśnienia</t>
  </si>
  <si>
    <t>Dokształcanie i doskonalenie nauczycieli</t>
  </si>
  <si>
    <t>2910</t>
  </si>
  <si>
    <t>Wpływy ze zwrotów dotacji oraz z płatności, w tym wykorzystanych niezgodnie z przeznaczeniem lub wykorzystanych z naruszeniem procedur, o których mowa w art.. 184 ustawy, pobranych nienależnie lub w nadmiernej wysokosci</t>
  </si>
  <si>
    <t>Dodatki mieszkaniowe</t>
  </si>
  <si>
    <t>Pozostałe zadania w zakresie polityki społecznej</t>
  </si>
  <si>
    <t>2710</t>
  </si>
  <si>
    <t>Wpływy z tytułu pomocy finansowej udzielanej między jst na dofinansowanie własnych zadań bieżących</t>
  </si>
  <si>
    <t>Razem dział 853</t>
  </si>
  <si>
    <t>Edukacyjna opieka wychowawcza</t>
  </si>
  <si>
    <t>Pomoc materialna dla uczniów</t>
  </si>
  <si>
    <t>Razem dział 854</t>
  </si>
  <si>
    <t>0580</t>
  </si>
  <si>
    <t>Grzywny i inne kary pieniężne od osób prawnych i innych jednostek organizacyjnych</t>
  </si>
  <si>
    <t>6260</t>
  </si>
  <si>
    <t>Dotacje otrzymane z państwowych funduszy celowych na finansowanie lub dofinansowanie kosztów realizacji inwestycji i zakupów inwestycyjnych jednostek sektora finansów publicznych</t>
  </si>
  <si>
    <t>Wpływy i wydatki związane z gromadzeniem środków z opłat i kar za korzystanie ze środowiska</t>
  </si>
  <si>
    <t>Grzywny, mandaty i inne kary pieniężne od osób fizycznych</t>
  </si>
  <si>
    <t>Kultura i ochrona dziedzictwa narodowego</t>
  </si>
  <si>
    <t>Ochrona zabytków i opieka nad zabytkami</t>
  </si>
  <si>
    <t>Razem dział 921</t>
  </si>
  <si>
    <t>Dotacje celowe w ramach programów finansowanych z udziałem środków  europejskich oraz środków , o których mowa w art.. 5 ust. 1 pkt. 3 oraz ust. 3 pkt 5 i 6 ustawy, lub płatności w ramach budżetu środków europejskich</t>
  </si>
  <si>
    <t>Razem dział 926</t>
  </si>
  <si>
    <t xml:space="preserve">Obrona cywilna </t>
  </si>
  <si>
    <t>dochody majatkowe                                                                                                          w tym:</t>
  </si>
  <si>
    <t>Świadczenia rodzinne, zliczka alimentacyjna oraz składki na ubezpieczenia emerytalne i rentowe z ubezpieczenia społecznego</t>
  </si>
  <si>
    <t>Plan 31.12.2010 r.</t>
  </si>
  <si>
    <t>Wykonanie 31.12.2010 r.</t>
  </si>
  <si>
    <t>0740</t>
  </si>
  <si>
    <t>Wpływy z dywidend</t>
  </si>
  <si>
    <t>Krajowe pasażerskie przewozy autobusowe</t>
  </si>
  <si>
    <t>Drogi publiczne gminne</t>
  </si>
  <si>
    <t>6330</t>
  </si>
  <si>
    <t>Dotacje celowe otrzymane z budżetu państwa na realizację inwestycji i zakupów inwestycyjnych własnych gmin (związków gmin)</t>
  </si>
  <si>
    <t>Dotacje celowe w ramach programów finansowanych z udziałem środków europejskich oraz środków, o których mowa w art.. 5 ust. 1 pkt 3 oraz ust. 3 pkt 5 i 6 ustawy, lub płatności w ramach budżetu środków europejskich</t>
  </si>
  <si>
    <t>2980</t>
  </si>
  <si>
    <t>6207</t>
  </si>
  <si>
    <t>Spis powszechny i inne</t>
  </si>
  <si>
    <t>Promocja jednostek samorządu terytorialnego</t>
  </si>
  <si>
    <t>Wybory do rad gmin, rad powiatów i sejmików województw, wybory wójtów, burmistrzów i prezydentów miast oraz referenda gminne, powiatowe i wojewódzkie</t>
  </si>
  <si>
    <t>Różne rozliczenia finansowe</t>
  </si>
  <si>
    <t xml:space="preserve">Dotacje celowe w ramach programów finansowanych z udziałem środków europejskich oraz środków, o których mowa w art.. 5  ust. 1 pkt 3 oraz ust. 3 pkt 5 i 6 ustawy, lub płatności w ramach budżetu środków europejskich </t>
  </si>
  <si>
    <t>Żłobki</t>
  </si>
  <si>
    <t>6209</t>
  </si>
  <si>
    <t>Biblioteki</t>
  </si>
  <si>
    <t>0870</t>
  </si>
  <si>
    <t xml:space="preserve">Wpływy ze sprzedaży składników majątkowych </t>
  </si>
  <si>
    <t>dochody majątkowe                                                                                                          w tym:</t>
  </si>
  <si>
    <t>PLAN DOCHODÓW BUDŻETOWYCH NA 2010 ROK - OGÓŁEM</t>
  </si>
  <si>
    <t>w złotych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</si>
</sst>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\ &quot;zł&quot;"/>
    <numFmt numFmtId="166" formatCode="#,##0_ ;\-#,##0\ "/>
    <numFmt numFmtId="167" formatCode="0.0"/>
    <numFmt numFmtId="168" formatCode="#,##0.0\ _z_ł"/>
    <numFmt numFmtId="169" formatCode="#,##0.00\ _z_ł"/>
    <numFmt numFmtId="170" formatCode="_-* #,##0.0\ _z_ł_-;\-* #,##0.0\ _z_ł_-;_-* &quot;-&quot;??\ _z_ł_-;_-@_-"/>
    <numFmt numFmtId="171" formatCode="_-* #,##0\ _z_ł_-;\-* #,##0\ _z_ł_-;_-* &quot;-&quot;??\ _z_ł_-;_-@_-"/>
    <numFmt numFmtId="172" formatCode="_-* #,##0.000\ _z_ł_-;\-* #,##0.000\ _z_ł_-;_-* &quot;-&quot;??\ _z_ł_-;_-@_-"/>
    <numFmt numFmtId="173" formatCode="_-* #,##0.0000\ _z_ł_-;\-* #,##0.0000\ _z_ł_-;_-* &quot;-&quot;??\ _z_ł_-;_-@_-"/>
    <numFmt numFmtId="174" formatCode="#,##0.000\ _z_ł"/>
    <numFmt numFmtId="175" formatCode="#,##0.0000\ _z_ł"/>
    <numFmt numFmtId="176" formatCode="#,##0.0_ ;\-#,##0.0\ "/>
    <numFmt numFmtId="177" formatCode="#,##0.00_ ;\-#,##0.00\ "/>
  </numFmts>
  <fonts count="9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b/>
      <sz val="12"/>
      <color indexed="10"/>
      <name val="Arial CE"/>
      <family val="0"/>
    </font>
    <font>
      <sz val="14"/>
      <name val="Arial CE"/>
      <family val="0"/>
    </font>
    <font>
      <b/>
      <sz val="12"/>
      <name val="Arial"/>
      <family val="0"/>
    </font>
    <font>
      <sz val="12"/>
      <color indexed="10"/>
      <name val="Arial CE"/>
      <family val="0"/>
    </font>
    <font>
      <sz val="10"/>
      <color indexed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164" fontId="1" fillId="0" borderId="5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49" fontId="1" fillId="0" borderId="1" xfId="0" applyNumberFormat="1" applyFont="1" applyBorder="1" applyAlignment="1">
      <alignment/>
    </xf>
    <xf numFmtId="0" fontId="2" fillId="0" borderId="7" xfId="0" applyFont="1" applyBorder="1" applyAlignment="1">
      <alignment wrapText="1"/>
    </xf>
    <xf numFmtId="164" fontId="2" fillId="0" borderId="2" xfId="0" applyNumberFormat="1" applyFont="1" applyBorder="1" applyAlignment="1">
      <alignment vertical="center"/>
    </xf>
    <xf numFmtId="49" fontId="1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wrapText="1"/>
    </xf>
    <xf numFmtId="164" fontId="2" fillId="0" borderId="8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1" xfId="0" applyNumberFormat="1" applyFont="1" applyBorder="1" applyAlignment="1">
      <alignment vertical="center"/>
    </xf>
    <xf numFmtId="0" fontId="2" fillId="0" borderId="5" xfId="0" applyFont="1" applyBorder="1" applyAlignment="1">
      <alignment/>
    </xf>
    <xf numFmtId="164" fontId="2" fillId="0" borderId="8" xfId="0" applyNumberFormat="1" applyFont="1" applyBorder="1" applyAlignment="1">
      <alignment/>
    </xf>
    <xf numFmtId="49" fontId="1" fillId="0" borderId="8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1" fillId="0" borderId="2" xfId="0" applyNumberFormat="1" applyFont="1" applyBorder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wrapText="1"/>
    </xf>
    <xf numFmtId="164" fontId="1" fillId="0" borderId="2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64" fontId="1" fillId="0" borderId="18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49" fontId="1" fillId="0" borderId="8" xfId="0" applyNumberFormat="1" applyFont="1" applyBorder="1" applyAlignment="1">
      <alignment/>
    </xf>
    <xf numFmtId="0" fontId="2" fillId="0" borderId="8" xfId="0" applyFont="1" applyBorder="1" applyAlignment="1">
      <alignment wrapText="1"/>
    </xf>
    <xf numFmtId="0" fontId="2" fillId="0" borderId="2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164" fontId="1" fillId="0" borderId="4" xfId="0" applyNumberFormat="1" applyFont="1" applyBorder="1" applyAlignment="1">
      <alignment vertical="center"/>
    </xf>
    <xf numFmtId="49" fontId="1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wrapText="1"/>
    </xf>
    <xf numFmtId="164" fontId="2" fillId="0" borderId="22" xfId="0" applyNumberFormat="1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top"/>
    </xf>
    <xf numFmtId="164" fontId="2" fillId="0" borderId="8" xfId="0" applyNumberFormat="1" applyFont="1" applyBorder="1" applyAlignment="1">
      <alignment/>
    </xf>
    <xf numFmtId="164" fontId="1" fillId="0" borderId="8" xfId="0" applyNumberFormat="1" applyFont="1" applyBorder="1" applyAlignment="1">
      <alignment vertical="center"/>
    </xf>
    <xf numFmtId="164" fontId="2" fillId="0" borderId="22" xfId="0" applyNumberFormat="1" applyFont="1" applyBorder="1" applyAlignment="1">
      <alignment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/>
    </xf>
    <xf numFmtId="0" fontId="1" fillId="0" borderId="23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6" xfId="0" applyFont="1" applyBorder="1" applyAlignment="1">
      <alignment/>
    </xf>
    <xf numFmtId="164" fontId="1" fillId="0" borderId="6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0" fontId="1" fillId="0" borderId="6" xfId="0" applyFont="1" applyBorder="1" applyAlignment="1">
      <alignment vertical="top" wrapText="1"/>
    </xf>
    <xf numFmtId="164" fontId="1" fillId="0" borderId="6" xfId="0" applyNumberFormat="1" applyFont="1" applyBorder="1" applyAlignment="1">
      <alignment vertical="center"/>
    </xf>
    <xf numFmtId="0" fontId="2" fillId="0" borderId="24" xfId="0" applyFont="1" applyBorder="1" applyAlignment="1">
      <alignment/>
    </xf>
    <xf numFmtId="0" fontId="2" fillId="0" borderId="2" xfId="0" applyFont="1" applyBorder="1" applyAlignment="1">
      <alignment wrapText="1"/>
    </xf>
    <xf numFmtId="164" fontId="2" fillId="0" borderId="24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0" fontId="1" fillId="0" borderId="3" xfId="0" applyFont="1" applyBorder="1" applyAlignment="1">
      <alignment wrapText="1"/>
    </xf>
    <xf numFmtId="0" fontId="2" fillId="0" borderId="0" xfId="0" applyFont="1" applyBorder="1" applyAlignment="1">
      <alignment wrapText="1"/>
    </xf>
    <xf numFmtId="164" fontId="5" fillId="0" borderId="2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 vertical="center"/>
    </xf>
    <xf numFmtId="164" fontId="1" fillId="0" borderId="6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9" fontId="1" fillId="0" borderId="8" xfId="0" applyNumberFormat="1" applyFont="1" applyBorder="1" applyAlignment="1">
      <alignment horizontal="right" vertical="center"/>
    </xf>
    <xf numFmtId="164" fontId="1" fillId="0" borderId="8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164" fontId="1" fillId="0" borderId="8" xfId="15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 vertical="center"/>
    </xf>
    <xf numFmtId="164" fontId="1" fillId="0" borderId="15" xfId="0" applyNumberFormat="1" applyFont="1" applyBorder="1" applyAlignment="1">
      <alignment horizontal="right" vertical="center"/>
    </xf>
    <xf numFmtId="164" fontId="1" fillId="0" borderId="4" xfId="0" applyNumberFormat="1" applyFont="1" applyBorder="1" applyAlignment="1">
      <alignment horizontal="right" vertical="center"/>
    </xf>
    <xf numFmtId="164" fontId="1" fillId="0" borderId="15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right"/>
    </xf>
    <xf numFmtId="164" fontId="2" fillId="0" borderId="26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164" fontId="2" fillId="0" borderId="27" xfId="0" applyNumberFormat="1" applyFont="1" applyBorder="1" applyAlignment="1">
      <alignment horizontal="right" vertical="center"/>
    </xf>
    <xf numFmtId="164" fontId="2" fillId="0" borderId="23" xfId="0" applyNumberFormat="1" applyFont="1" applyBorder="1" applyAlignment="1">
      <alignment horizontal="right" vertical="center"/>
    </xf>
    <xf numFmtId="164" fontId="1" fillId="0" borderId="28" xfId="0" applyNumberFormat="1" applyFont="1" applyBorder="1" applyAlignment="1">
      <alignment horizontal="right" vertical="center"/>
    </xf>
    <xf numFmtId="164" fontId="2" fillId="0" borderId="29" xfId="0" applyNumberFormat="1" applyFont="1" applyBorder="1" applyAlignment="1">
      <alignment horizontal="right" vertical="center"/>
    </xf>
    <xf numFmtId="164" fontId="1" fillId="0" borderId="30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31" xfId="0" applyFont="1" applyBorder="1" applyAlignment="1">
      <alignment horizontal="right" vertical="center"/>
    </xf>
    <xf numFmtId="169" fontId="1" fillId="0" borderId="2" xfId="0" applyNumberFormat="1" applyFont="1" applyBorder="1" applyAlignment="1">
      <alignment horizontal="right" vertical="center"/>
    </xf>
    <xf numFmtId="169" fontId="2" fillId="0" borderId="2" xfId="0" applyNumberFormat="1" applyFont="1" applyBorder="1" applyAlignment="1">
      <alignment horizontal="right" vertical="center"/>
    </xf>
    <xf numFmtId="169" fontId="1" fillId="0" borderId="5" xfId="0" applyNumberFormat="1" applyFont="1" applyBorder="1" applyAlignment="1">
      <alignment horizontal="right" vertical="center"/>
    </xf>
    <xf numFmtId="169" fontId="2" fillId="0" borderId="1" xfId="0" applyNumberFormat="1" applyFont="1" applyBorder="1" applyAlignment="1">
      <alignment horizontal="right" vertical="center"/>
    </xf>
    <xf numFmtId="169" fontId="1" fillId="0" borderId="6" xfId="0" applyNumberFormat="1" applyFont="1" applyBorder="1" applyAlignment="1">
      <alignment horizontal="right" vertical="center"/>
    </xf>
    <xf numFmtId="169" fontId="2" fillId="0" borderId="26" xfId="0" applyNumberFormat="1" applyFont="1" applyBorder="1" applyAlignment="1">
      <alignment horizontal="right" vertical="center"/>
    </xf>
    <xf numFmtId="169" fontId="1" fillId="0" borderId="15" xfId="0" applyNumberFormat="1" applyFont="1" applyBorder="1" applyAlignment="1">
      <alignment horizontal="right" vertical="center"/>
    </xf>
    <xf numFmtId="169" fontId="1" fillId="0" borderId="4" xfId="0" applyNumberFormat="1" applyFont="1" applyBorder="1" applyAlignment="1">
      <alignment horizontal="right" vertical="center"/>
    </xf>
    <xf numFmtId="169" fontId="2" fillId="0" borderId="3" xfId="0" applyNumberFormat="1" applyFont="1" applyBorder="1" applyAlignment="1">
      <alignment horizontal="right" vertical="center"/>
    </xf>
    <xf numFmtId="169" fontId="2" fillId="0" borderId="23" xfId="0" applyNumberFormat="1" applyFont="1" applyBorder="1" applyAlignment="1">
      <alignment horizontal="right" vertical="center"/>
    </xf>
    <xf numFmtId="169" fontId="2" fillId="0" borderId="6" xfId="0" applyNumberFormat="1" applyFont="1" applyBorder="1" applyAlignment="1">
      <alignment horizontal="right" vertical="center"/>
    </xf>
    <xf numFmtId="169" fontId="2" fillId="0" borderId="0" xfId="0" applyNumberFormat="1" applyFont="1" applyBorder="1" applyAlignment="1">
      <alignment horizontal="right" vertical="center"/>
    </xf>
    <xf numFmtId="169" fontId="2" fillId="0" borderId="4" xfId="0" applyNumberFormat="1" applyFont="1" applyBorder="1" applyAlignment="1">
      <alignment horizontal="right" vertical="center"/>
    </xf>
    <xf numFmtId="169" fontId="1" fillId="0" borderId="3" xfId="0" applyNumberFormat="1" applyFont="1" applyBorder="1" applyAlignment="1">
      <alignment horizontal="right" vertical="center"/>
    </xf>
    <xf numFmtId="169" fontId="1" fillId="0" borderId="0" xfId="0" applyNumberFormat="1" applyFont="1" applyBorder="1" applyAlignment="1">
      <alignment horizontal="right" vertical="center"/>
    </xf>
    <xf numFmtId="169" fontId="1" fillId="0" borderId="28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wrapText="1"/>
    </xf>
    <xf numFmtId="49" fontId="1" fillId="0" borderId="1" xfId="0" applyNumberFormat="1" applyFont="1" applyBorder="1" applyAlignment="1">
      <alignment vertical="top" wrapText="1"/>
    </xf>
    <xf numFmtId="169" fontId="1" fillId="0" borderId="26" xfId="0" applyNumberFormat="1" applyFont="1" applyBorder="1" applyAlignment="1">
      <alignment horizontal="center" vertical="center" wrapText="1"/>
    </xf>
    <xf numFmtId="169" fontId="5" fillId="0" borderId="1" xfId="0" applyNumberFormat="1" applyFont="1" applyBorder="1" applyAlignment="1">
      <alignment horizontal="center" vertical="center"/>
    </xf>
    <xf numFmtId="169" fontId="5" fillId="0" borderId="2" xfId="0" applyNumberFormat="1" applyFont="1" applyBorder="1" applyAlignment="1">
      <alignment horizontal="right" vertical="center"/>
    </xf>
    <xf numFmtId="169" fontId="2" fillId="0" borderId="8" xfId="0" applyNumberFormat="1" applyFont="1" applyBorder="1" applyAlignment="1">
      <alignment horizontal="right" vertical="center"/>
    </xf>
    <xf numFmtId="169" fontId="2" fillId="0" borderId="16" xfId="0" applyNumberFormat="1" applyFont="1" applyBorder="1" applyAlignment="1">
      <alignment horizontal="right" vertical="center"/>
    </xf>
    <xf numFmtId="169" fontId="1" fillId="0" borderId="18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1" xfId="0" applyFont="1" applyBorder="1" applyAlignment="1">
      <alignment wrapText="1"/>
    </xf>
    <xf numFmtId="164" fontId="2" fillId="0" borderId="12" xfId="0" applyNumberFormat="1" applyFont="1" applyBorder="1" applyAlignment="1">
      <alignment vertical="center"/>
    </xf>
    <xf numFmtId="164" fontId="2" fillId="0" borderId="12" xfId="0" applyNumberFormat="1" applyFont="1" applyBorder="1" applyAlignment="1">
      <alignment/>
    </xf>
    <xf numFmtId="169" fontId="1" fillId="0" borderId="12" xfId="0" applyNumberFormat="1" applyFont="1" applyBorder="1" applyAlignment="1">
      <alignment horizontal="right" vertical="center"/>
    </xf>
    <xf numFmtId="169" fontId="2" fillId="0" borderId="32" xfId="0" applyNumberFormat="1" applyFont="1" applyBorder="1" applyAlignment="1">
      <alignment horizontal="right" vertical="center"/>
    </xf>
    <xf numFmtId="169" fontId="1" fillId="0" borderId="33" xfId="0" applyNumberFormat="1" applyFont="1" applyBorder="1" applyAlignment="1">
      <alignment horizontal="right" vertical="center"/>
    </xf>
    <xf numFmtId="169" fontId="1" fillId="0" borderId="1" xfId="0" applyNumberFormat="1" applyFont="1" applyBorder="1" applyAlignment="1">
      <alignment horizontal="right" vertical="center"/>
    </xf>
    <xf numFmtId="169" fontId="1" fillId="0" borderId="20" xfId="0" applyNumberFormat="1" applyFont="1" applyBorder="1" applyAlignment="1">
      <alignment horizontal="right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4" fontId="2" fillId="0" borderId="27" xfId="0" applyNumberFormat="1" applyFont="1" applyBorder="1" applyAlignment="1">
      <alignment/>
    </xf>
    <xf numFmtId="169" fontId="4" fillId="0" borderId="6" xfId="0" applyNumberFormat="1" applyFont="1" applyBorder="1" applyAlignment="1">
      <alignment horizontal="right" vertical="center"/>
    </xf>
    <xf numFmtId="169" fontId="7" fillId="0" borderId="26" xfId="0" applyNumberFormat="1" applyFont="1" applyBorder="1" applyAlignment="1">
      <alignment horizontal="right" vertical="center"/>
    </xf>
    <xf numFmtId="169" fontId="7" fillId="0" borderId="2" xfId="0" applyNumberFormat="1" applyFont="1" applyBorder="1" applyAlignment="1">
      <alignment horizontal="right" vertical="center"/>
    </xf>
    <xf numFmtId="169" fontId="7" fillId="0" borderId="1" xfId="0" applyNumberFormat="1" applyFont="1" applyBorder="1" applyAlignment="1">
      <alignment horizontal="right" vertical="center"/>
    </xf>
    <xf numFmtId="169" fontId="4" fillId="0" borderId="15" xfId="0" applyNumberFormat="1" applyFont="1" applyBorder="1" applyAlignment="1">
      <alignment horizontal="right" vertical="center"/>
    </xf>
    <xf numFmtId="169" fontId="4" fillId="0" borderId="4" xfId="0" applyNumberFormat="1" applyFont="1" applyBorder="1" applyAlignment="1">
      <alignment horizontal="right" vertical="center"/>
    </xf>
    <xf numFmtId="169" fontId="7" fillId="0" borderId="23" xfId="0" applyNumberFormat="1" applyFont="1" applyBorder="1" applyAlignment="1">
      <alignment horizontal="right" vertical="center"/>
    </xf>
    <xf numFmtId="169" fontId="7" fillId="0" borderId="6" xfId="0" applyNumberFormat="1" applyFont="1" applyBorder="1" applyAlignment="1">
      <alignment horizontal="right" vertical="center"/>
    </xf>
    <xf numFmtId="169" fontId="7" fillId="0" borderId="0" xfId="0" applyNumberFormat="1" applyFont="1" applyBorder="1" applyAlignment="1">
      <alignment horizontal="right" vertical="center"/>
    </xf>
    <xf numFmtId="169" fontId="7" fillId="0" borderId="4" xfId="0" applyNumberFormat="1" applyFont="1" applyBorder="1" applyAlignment="1">
      <alignment horizontal="right" vertical="center"/>
    </xf>
    <xf numFmtId="169" fontId="4" fillId="0" borderId="0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center" vertical="center" wrapText="1"/>
    </xf>
    <xf numFmtId="169" fontId="1" fillId="0" borderId="34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169" fontId="8" fillId="0" borderId="0" xfId="0" applyNumberFormat="1" applyFont="1" applyAlignment="1">
      <alignment/>
    </xf>
    <xf numFmtId="169" fontId="7" fillId="0" borderId="19" xfId="0" applyNumberFormat="1" applyFont="1" applyBorder="1" applyAlignment="1">
      <alignment horizontal="right" vertical="center"/>
    </xf>
    <xf numFmtId="164" fontId="0" fillId="0" borderId="1" xfId="0" applyNumberFormat="1" applyFont="1" applyBorder="1" applyAlignment="1">
      <alignment horizontal="right"/>
    </xf>
    <xf numFmtId="169" fontId="0" fillId="0" borderId="1" xfId="0" applyNumberFormat="1" applyFont="1" applyBorder="1" applyAlignment="1">
      <alignment horizontal="right"/>
    </xf>
    <xf numFmtId="169" fontId="2" fillId="0" borderId="27" xfId="0" applyNumberFormat="1" applyFont="1" applyBorder="1" applyAlignment="1">
      <alignment horizontal="right" vertical="center"/>
    </xf>
    <xf numFmtId="169" fontId="1" fillId="0" borderId="10" xfId="0" applyNumberFormat="1" applyFont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vertical="center"/>
    </xf>
    <xf numFmtId="164" fontId="1" fillId="2" borderId="2" xfId="0" applyNumberFormat="1" applyFont="1" applyFill="1" applyBorder="1" applyAlignment="1">
      <alignment horizontal="right" vertical="center"/>
    </xf>
    <xf numFmtId="169" fontId="1" fillId="2" borderId="2" xfId="0" applyNumberFormat="1" applyFont="1" applyFill="1" applyBorder="1" applyAlignment="1">
      <alignment horizontal="right" vertical="center"/>
    </xf>
    <xf numFmtId="169" fontId="1" fillId="0" borderId="8" xfId="15" applyNumberFormat="1" applyFont="1" applyBorder="1" applyAlignment="1">
      <alignment horizontal="right" vertical="center"/>
    </xf>
    <xf numFmtId="49" fontId="1" fillId="0" borderId="3" xfId="0" applyNumberFormat="1" applyFont="1" applyBorder="1" applyAlignment="1">
      <alignment horizontal="center" vertical="top"/>
    </xf>
    <xf numFmtId="0" fontId="2" fillId="0" borderId="35" xfId="0" applyFont="1" applyBorder="1" applyAlignment="1">
      <alignment wrapText="1"/>
    </xf>
    <xf numFmtId="169" fontId="1" fillId="0" borderId="25" xfId="0" applyNumberFormat="1" applyFont="1" applyBorder="1" applyAlignment="1">
      <alignment horizontal="right" vertical="center"/>
    </xf>
    <xf numFmtId="169" fontId="2" fillId="0" borderId="12" xfId="0" applyNumberFormat="1" applyFont="1" applyBorder="1" applyAlignment="1">
      <alignment horizontal="right" vertical="center"/>
    </xf>
    <xf numFmtId="164" fontId="1" fillId="0" borderId="25" xfId="0" applyNumberFormat="1" applyFont="1" applyBorder="1" applyAlignment="1">
      <alignment horizontal="right" vertical="center"/>
    </xf>
    <xf numFmtId="169" fontId="2" fillId="0" borderId="21" xfId="0" applyNumberFormat="1" applyFont="1" applyBorder="1" applyAlignment="1">
      <alignment horizontal="right" vertical="center"/>
    </xf>
    <xf numFmtId="169" fontId="2" fillId="0" borderId="29" xfId="0" applyNumberFormat="1" applyFont="1" applyBorder="1" applyAlignment="1">
      <alignment horizontal="right" vertical="center"/>
    </xf>
    <xf numFmtId="169" fontId="2" fillId="0" borderId="14" xfId="0" applyNumberFormat="1" applyFont="1" applyBorder="1" applyAlignment="1">
      <alignment horizontal="right" vertical="center"/>
    </xf>
    <xf numFmtId="169" fontId="1" fillId="0" borderId="30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wrapText="1"/>
    </xf>
    <xf numFmtId="0" fontId="1" fillId="2" borderId="7" xfId="0" applyFont="1" applyFill="1" applyBorder="1" applyAlignment="1">
      <alignment wrapText="1"/>
    </xf>
    <xf numFmtId="49" fontId="1" fillId="0" borderId="2" xfId="0" applyNumberFormat="1" applyFont="1" applyBorder="1" applyAlignment="1">
      <alignment horizontal="center" vertical="top"/>
    </xf>
    <xf numFmtId="164" fontId="2" fillId="0" borderId="2" xfId="0" applyNumberFormat="1" applyFont="1" applyBorder="1" applyAlignment="1">
      <alignment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7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5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6" xfId="0" applyFont="1" applyBorder="1" applyAlignment="1">
      <alignment/>
    </xf>
    <xf numFmtId="0" fontId="1" fillId="0" borderId="2" xfId="0" applyFont="1" applyBorder="1" applyAlignment="1">
      <alignment horizontal="left" wrapText="1"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35" xfId="0" applyFont="1" applyBorder="1" applyAlignment="1">
      <alignment/>
    </xf>
    <xf numFmtId="0" fontId="1" fillId="0" borderId="5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31" xfId="0" applyFont="1" applyBorder="1" applyAlignment="1">
      <alignment horizontal="center" vertical="center"/>
    </xf>
    <xf numFmtId="0" fontId="1" fillId="0" borderId="34" xfId="0" applyFont="1" applyBorder="1" applyAlignment="1">
      <alignment wrapText="1"/>
    </xf>
    <xf numFmtId="164" fontId="1" fillId="0" borderId="34" xfId="0" applyNumberFormat="1" applyFont="1" applyBorder="1" applyAlignment="1">
      <alignment vertical="center"/>
    </xf>
    <xf numFmtId="164" fontId="1" fillId="0" borderId="34" xfId="0" applyNumberFormat="1" applyFont="1" applyBorder="1" applyAlignment="1">
      <alignment horizontal="right" vertical="center"/>
    </xf>
    <xf numFmtId="169" fontId="1" fillId="0" borderId="37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/>
    </xf>
    <xf numFmtId="164" fontId="2" fillId="0" borderId="7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horizontal="right" vertical="center"/>
    </xf>
    <xf numFmtId="169" fontId="2" fillId="0" borderId="7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27" xfId="0" applyFont="1" applyBorder="1" applyAlignment="1">
      <alignment horizontal="center"/>
    </xf>
    <xf numFmtId="164" fontId="1" fillId="0" borderId="3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169" fontId="1" fillId="0" borderId="3" xfId="0" applyNumberFormat="1" applyFont="1" applyBorder="1" applyAlignment="1">
      <alignment horizontal="right" vertical="center"/>
    </xf>
    <xf numFmtId="169" fontId="1" fillId="0" borderId="2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2"/>
  <sheetViews>
    <sheetView tabSelected="1" zoomScale="75" zoomScaleNormal="75" zoomScaleSheetLayoutView="75" workbookViewId="0" topLeftCell="A1">
      <selection activeCell="I4" sqref="I4"/>
    </sheetView>
  </sheetViews>
  <sheetFormatPr defaultColWidth="9.00390625" defaultRowHeight="12.75"/>
  <cols>
    <col min="1" max="1" width="3.00390625" style="0" customWidth="1"/>
    <col min="2" max="2" width="13.75390625" style="0" customWidth="1"/>
    <col min="3" max="3" width="79.25390625" style="0" customWidth="1"/>
    <col min="4" max="5" width="15.75390625" style="0" hidden="1" customWidth="1"/>
    <col min="6" max="6" width="20.75390625" style="0" customWidth="1"/>
    <col min="7" max="7" width="19.625" style="183" customWidth="1"/>
    <col min="8" max="8" width="19.75390625" style="184" customWidth="1"/>
    <col min="9" max="9" width="11.625" style="0" customWidth="1"/>
  </cols>
  <sheetData>
    <row r="1" spans="2:9" ht="30.75" customHeight="1">
      <c r="B1" s="249" t="s">
        <v>202</v>
      </c>
      <c r="C1" s="249"/>
      <c r="D1" s="249"/>
      <c r="E1" s="249"/>
      <c r="F1" s="249"/>
      <c r="G1" s="249"/>
      <c r="H1" s="249"/>
      <c r="I1" s="249"/>
    </row>
    <row r="2" ht="15.75" customHeight="1">
      <c r="C2" s="2"/>
    </row>
    <row r="3" ht="15.75" customHeight="1">
      <c r="C3" s="2"/>
    </row>
    <row r="4" spans="2:9" ht="15.75" thickBot="1">
      <c r="B4" s="1"/>
      <c r="C4" s="1"/>
      <c r="D4" s="1"/>
      <c r="E4" s="1"/>
      <c r="I4" s="254" t="s">
        <v>203</v>
      </c>
    </row>
    <row r="5" spans="1:9" ht="31.5">
      <c r="A5" s="3"/>
      <c r="B5" s="125" t="s">
        <v>121</v>
      </c>
      <c r="C5" s="126" t="s">
        <v>102</v>
      </c>
      <c r="D5" s="127" t="s">
        <v>89</v>
      </c>
      <c r="E5" s="126" t="s">
        <v>88</v>
      </c>
      <c r="F5" s="124" t="s">
        <v>139</v>
      </c>
      <c r="G5" s="124" t="s">
        <v>180</v>
      </c>
      <c r="H5" s="152" t="s">
        <v>181</v>
      </c>
      <c r="I5" s="124" t="s">
        <v>140</v>
      </c>
    </row>
    <row r="6" spans="1:9" s="132" customFormat="1" ht="15">
      <c r="A6" s="3"/>
      <c r="B6" s="129">
        <v>1</v>
      </c>
      <c r="C6" s="130">
        <v>2</v>
      </c>
      <c r="D6" s="131"/>
      <c r="E6" s="130"/>
      <c r="F6" s="131">
        <v>3</v>
      </c>
      <c r="G6" s="131">
        <v>4</v>
      </c>
      <c r="H6" s="181">
        <v>5</v>
      </c>
      <c r="I6" s="131">
        <v>6</v>
      </c>
    </row>
    <row r="7" spans="1:9" ht="18">
      <c r="A7" s="3"/>
      <c r="B7" s="67"/>
      <c r="C7" s="65"/>
      <c r="D7" s="66"/>
      <c r="E7" s="65"/>
      <c r="F7" s="128"/>
      <c r="G7" s="128"/>
      <c r="H7" s="153"/>
      <c r="I7" s="128"/>
    </row>
    <row r="8" spans="1:9" ht="18">
      <c r="A8" s="3"/>
      <c r="B8" s="7" t="s">
        <v>142</v>
      </c>
      <c r="C8" s="208" t="s">
        <v>141</v>
      </c>
      <c r="D8" s="77"/>
      <c r="E8" s="78"/>
      <c r="F8" s="93"/>
      <c r="G8" s="93"/>
      <c r="H8" s="154"/>
      <c r="I8" s="93"/>
    </row>
    <row r="9" spans="1:9" ht="15.75">
      <c r="A9" s="3"/>
      <c r="B9" s="151"/>
      <c r="C9" s="209"/>
      <c r="D9" s="66"/>
      <c r="E9" s="65"/>
      <c r="F9" s="186"/>
      <c r="G9" s="187"/>
      <c r="H9" s="187"/>
      <c r="I9" s="115"/>
    </row>
    <row r="10" spans="1:9" ht="15.75">
      <c r="A10" s="3"/>
      <c r="B10" s="7" t="s">
        <v>143</v>
      </c>
      <c r="C10" s="210" t="s">
        <v>19</v>
      </c>
      <c r="D10" s="6">
        <f>SUM(D12,D13)</f>
        <v>57300</v>
      </c>
      <c r="E10" s="6">
        <f>SUM(E12,E13)</f>
        <v>0</v>
      </c>
      <c r="F10" s="104">
        <f>F11</f>
        <v>0</v>
      </c>
      <c r="G10" s="134">
        <f>G11</f>
        <v>3035</v>
      </c>
      <c r="H10" s="134">
        <f>H11</f>
        <v>3127.38</v>
      </c>
      <c r="I10" s="134">
        <f>I11</f>
        <v>103.04382207578253</v>
      </c>
    </row>
    <row r="11" spans="1:9" ht="31.5">
      <c r="A11" s="3"/>
      <c r="B11" s="62"/>
      <c r="C11" s="42" t="s">
        <v>126</v>
      </c>
      <c r="D11" s="34"/>
      <c r="E11" s="34"/>
      <c r="F11" s="104">
        <f>SUM(F12,F13)</f>
        <v>0</v>
      </c>
      <c r="G11" s="134">
        <f>SUM(G12:G14)</f>
        <v>3035</v>
      </c>
      <c r="H11" s="134">
        <f>SUM(H12:H14)</f>
        <v>3127.38</v>
      </c>
      <c r="I11" s="134">
        <f>(H11/G11)*100</f>
        <v>103.04382207578253</v>
      </c>
    </row>
    <row r="12" spans="1:9" ht="45">
      <c r="A12" s="3"/>
      <c r="B12" s="26" t="s">
        <v>64</v>
      </c>
      <c r="C12" s="150" t="s">
        <v>125</v>
      </c>
      <c r="D12" s="8">
        <v>600</v>
      </c>
      <c r="E12" s="8">
        <v>0</v>
      </c>
      <c r="F12" s="98"/>
      <c r="G12" s="155">
        <v>0</v>
      </c>
      <c r="H12" s="155">
        <v>33.88</v>
      </c>
      <c r="I12" s="135"/>
    </row>
    <row r="13" spans="1:9" ht="15.75">
      <c r="A13" s="3"/>
      <c r="B13" s="14" t="s">
        <v>115</v>
      </c>
      <c r="C13" s="24" t="s">
        <v>118</v>
      </c>
      <c r="D13" s="10">
        <v>56700</v>
      </c>
      <c r="E13" s="10">
        <v>0</v>
      </c>
      <c r="F13" s="97"/>
      <c r="G13" s="135">
        <v>0</v>
      </c>
      <c r="H13" s="135">
        <v>59.48</v>
      </c>
      <c r="I13" s="135"/>
    </row>
    <row r="14" spans="1:9" ht="45.75" thickBot="1">
      <c r="A14" s="3"/>
      <c r="B14" s="14" t="s">
        <v>105</v>
      </c>
      <c r="C14" s="63" t="s">
        <v>106</v>
      </c>
      <c r="D14" s="10"/>
      <c r="E14" s="10"/>
      <c r="F14" s="97">
        <v>0</v>
      </c>
      <c r="G14" s="135">
        <v>3035</v>
      </c>
      <c r="H14" s="135">
        <v>3034.02</v>
      </c>
      <c r="I14" s="135">
        <f>(H14/G14)*100</f>
        <v>99.9677100494234</v>
      </c>
    </row>
    <row r="15" spans="1:9" ht="29.25" customHeight="1" thickBot="1">
      <c r="A15" s="3"/>
      <c r="B15" s="17"/>
      <c r="C15" s="211" t="s">
        <v>147</v>
      </c>
      <c r="D15" s="19" t="e">
        <f>SUM(#REF!,D10)</f>
        <v>#REF!</v>
      </c>
      <c r="E15" s="19" t="e">
        <f>SUM(#REF!,E10)</f>
        <v>#REF!</v>
      </c>
      <c r="F15" s="94">
        <f>SUM(F10)</f>
        <v>0</v>
      </c>
      <c r="G15" s="136">
        <f>SUM(G10)</f>
        <v>3035</v>
      </c>
      <c r="H15" s="136">
        <f>SUM(H10)</f>
        <v>3127.38</v>
      </c>
      <c r="I15" s="136">
        <f>SUM(I10)</f>
        <v>103.04382207578253</v>
      </c>
    </row>
    <row r="16" spans="1:9" ht="18">
      <c r="A16" s="3"/>
      <c r="B16" s="67"/>
      <c r="C16" s="209"/>
      <c r="D16" s="66"/>
      <c r="E16" s="65"/>
      <c r="F16" s="128"/>
      <c r="G16" s="153"/>
      <c r="H16" s="153"/>
      <c r="I16" s="128"/>
    </row>
    <row r="17" spans="1:9" ht="18">
      <c r="A17" s="3"/>
      <c r="B17" s="5">
        <v>400</v>
      </c>
      <c r="C17" s="208" t="s">
        <v>144</v>
      </c>
      <c r="D17" s="77"/>
      <c r="E17" s="78"/>
      <c r="F17" s="93"/>
      <c r="G17" s="154"/>
      <c r="H17" s="154"/>
      <c r="I17" s="93"/>
    </row>
    <row r="18" spans="1:9" ht="15.75">
      <c r="A18" s="3"/>
      <c r="B18" s="67"/>
      <c r="C18" s="209"/>
      <c r="D18" s="66"/>
      <c r="E18" s="65"/>
      <c r="F18" s="186"/>
      <c r="G18" s="187"/>
      <c r="H18" s="187"/>
      <c r="I18" s="115"/>
    </row>
    <row r="19" spans="1:9" ht="15.75">
      <c r="A19" s="3"/>
      <c r="B19" s="5">
        <v>40001</v>
      </c>
      <c r="C19" s="210" t="s">
        <v>145</v>
      </c>
      <c r="D19" s="6" t="e">
        <f>SUM(D21,#REF!)</f>
        <v>#REF!</v>
      </c>
      <c r="E19" s="6" t="e">
        <f>SUM(E21,#REF!)</f>
        <v>#REF!</v>
      </c>
      <c r="F19" s="104">
        <f>F20</f>
        <v>0</v>
      </c>
      <c r="G19" s="134">
        <f>G20</f>
        <v>0</v>
      </c>
      <c r="H19" s="134">
        <f>H20</f>
        <v>56350.76</v>
      </c>
      <c r="I19" s="134"/>
    </row>
    <row r="20" spans="1:9" ht="31.5">
      <c r="A20" s="3"/>
      <c r="B20" s="62"/>
      <c r="C20" s="42" t="s">
        <v>126</v>
      </c>
      <c r="D20" s="34"/>
      <c r="E20" s="34"/>
      <c r="F20" s="104">
        <f>SUM(F21)</f>
        <v>0</v>
      </c>
      <c r="G20" s="134">
        <f>SUM(G21:G22)</f>
        <v>0</v>
      </c>
      <c r="H20" s="134">
        <f>SUM(H21:H22)</f>
        <v>56350.76</v>
      </c>
      <c r="I20" s="134"/>
    </row>
    <row r="21" spans="1:9" ht="15.75">
      <c r="A21" s="3"/>
      <c r="B21" s="26" t="s">
        <v>65</v>
      </c>
      <c r="C21" s="27" t="s">
        <v>27</v>
      </c>
      <c r="D21" s="8">
        <v>600</v>
      </c>
      <c r="E21" s="8">
        <v>0</v>
      </c>
      <c r="F21" s="97">
        <v>0</v>
      </c>
      <c r="G21" s="135">
        <v>0</v>
      </c>
      <c r="H21" s="135">
        <v>588.5</v>
      </c>
      <c r="I21" s="135"/>
    </row>
    <row r="22" spans="1:9" ht="16.5" thickBot="1">
      <c r="A22" s="3"/>
      <c r="B22" s="26" t="s">
        <v>182</v>
      </c>
      <c r="C22" s="27" t="s">
        <v>183</v>
      </c>
      <c r="D22" s="8">
        <v>600</v>
      </c>
      <c r="E22" s="8">
        <v>0</v>
      </c>
      <c r="F22" s="97">
        <v>0</v>
      </c>
      <c r="G22" s="135">
        <v>0</v>
      </c>
      <c r="H22" s="135">
        <v>55762.26</v>
      </c>
      <c r="I22" s="135"/>
    </row>
    <row r="23" spans="1:9" ht="30.75" customHeight="1" thickBot="1">
      <c r="A23" s="3"/>
      <c r="B23" s="17"/>
      <c r="C23" s="211" t="s">
        <v>146</v>
      </c>
      <c r="D23" s="19" t="e">
        <f>SUM(#REF!,D19)</f>
        <v>#REF!</v>
      </c>
      <c r="E23" s="19" t="e">
        <f>SUM(#REF!,E19)</f>
        <v>#REF!</v>
      </c>
      <c r="F23" s="94">
        <f>SUM(F19)</f>
        <v>0</v>
      </c>
      <c r="G23" s="136">
        <f>SUM(G19)</f>
        <v>0</v>
      </c>
      <c r="H23" s="136">
        <f>SUM(H19)</f>
        <v>56350.76</v>
      </c>
      <c r="I23" s="136"/>
    </row>
    <row r="24" spans="1:9" ht="18">
      <c r="A24" s="3"/>
      <c r="B24" s="67"/>
      <c r="C24" s="209"/>
      <c r="D24" s="66"/>
      <c r="E24" s="65"/>
      <c r="F24" s="128"/>
      <c r="G24" s="153"/>
      <c r="H24" s="153"/>
      <c r="I24" s="128"/>
    </row>
    <row r="25" spans="1:9" ht="18">
      <c r="A25" s="3"/>
      <c r="B25" s="5">
        <v>600</v>
      </c>
      <c r="C25" s="208" t="s">
        <v>93</v>
      </c>
      <c r="D25" s="77"/>
      <c r="E25" s="78"/>
      <c r="F25" s="93"/>
      <c r="G25" s="154"/>
      <c r="H25" s="154"/>
      <c r="I25" s="93"/>
    </row>
    <row r="26" spans="1:9" ht="15.75">
      <c r="A26" s="3"/>
      <c r="B26" s="67"/>
      <c r="C26" s="209"/>
      <c r="D26" s="66"/>
      <c r="E26" s="65"/>
      <c r="F26" s="186"/>
      <c r="G26" s="187"/>
      <c r="H26" s="187"/>
      <c r="I26" s="115"/>
    </row>
    <row r="27" spans="1:9" ht="15.75">
      <c r="A27" s="3"/>
      <c r="B27" s="5">
        <v>60003</v>
      </c>
      <c r="C27" s="210" t="s">
        <v>184</v>
      </c>
      <c r="D27" s="6">
        <f>SUM(D29,D37)</f>
        <v>600</v>
      </c>
      <c r="E27" s="6">
        <f>SUM(E29,E37)</f>
        <v>0</v>
      </c>
      <c r="F27" s="104">
        <f>F28</f>
        <v>0</v>
      </c>
      <c r="G27" s="134">
        <f>G28</f>
        <v>0</v>
      </c>
      <c r="H27" s="134">
        <f>H28</f>
        <v>315</v>
      </c>
      <c r="I27" s="134"/>
    </row>
    <row r="28" spans="1:9" ht="31.5">
      <c r="A28" s="3"/>
      <c r="B28" s="62"/>
      <c r="C28" s="42" t="s">
        <v>126</v>
      </c>
      <c r="D28" s="34"/>
      <c r="E28" s="34"/>
      <c r="F28" s="104">
        <f>SUM(F29,F37)</f>
        <v>0</v>
      </c>
      <c r="G28" s="134">
        <f>SUM(G29,G37)</f>
        <v>0</v>
      </c>
      <c r="H28" s="134">
        <f>SUM(H29,H37)</f>
        <v>315</v>
      </c>
      <c r="I28" s="134"/>
    </row>
    <row r="29" spans="1:9" ht="21" customHeight="1">
      <c r="A29" s="3"/>
      <c r="B29" s="14" t="s">
        <v>115</v>
      </c>
      <c r="C29" s="24" t="s">
        <v>118</v>
      </c>
      <c r="D29" s="8">
        <v>600</v>
      </c>
      <c r="E29" s="8">
        <v>0</v>
      </c>
      <c r="F29" s="97">
        <v>0</v>
      </c>
      <c r="G29" s="135">
        <v>0</v>
      </c>
      <c r="H29" s="135">
        <v>315</v>
      </c>
      <c r="I29" s="135"/>
    </row>
    <row r="30" spans="1:9" ht="21.75" customHeight="1">
      <c r="A30" s="3"/>
      <c r="B30" s="15"/>
      <c r="C30" s="92"/>
      <c r="D30" s="37"/>
      <c r="E30" s="37"/>
      <c r="F30" s="96"/>
      <c r="G30" s="137"/>
      <c r="H30" s="137"/>
      <c r="I30" s="137"/>
    </row>
    <row r="31" spans="1:9" ht="15.75">
      <c r="A31" s="3"/>
      <c r="B31" s="5">
        <v>60016</v>
      </c>
      <c r="C31" s="210" t="s">
        <v>185</v>
      </c>
      <c r="D31" s="6">
        <f>SUM(D36,D43)</f>
        <v>600</v>
      </c>
      <c r="E31" s="6">
        <f>SUM(E36,E43)</f>
        <v>0</v>
      </c>
      <c r="F31" s="104">
        <f>F32</f>
        <v>0</v>
      </c>
      <c r="G31" s="134">
        <f>SUM(G32,G34)</f>
        <v>349960</v>
      </c>
      <c r="H31" s="134">
        <f>SUM(H32,H34)</f>
        <v>1250843.3800000001</v>
      </c>
      <c r="I31" s="134"/>
    </row>
    <row r="32" spans="1:9" ht="31.5">
      <c r="A32" s="3"/>
      <c r="B32" s="62"/>
      <c r="C32" s="42" t="s">
        <v>126</v>
      </c>
      <c r="D32" s="34"/>
      <c r="E32" s="34"/>
      <c r="F32" s="104">
        <f>SUM(F36,F43)</f>
        <v>0</v>
      </c>
      <c r="G32" s="134">
        <f>SUM(G33)</f>
        <v>0</v>
      </c>
      <c r="H32" s="134">
        <f>SUM(H33)</f>
        <v>112551.57</v>
      </c>
      <c r="I32" s="134"/>
    </row>
    <row r="33" spans="1:9" ht="30">
      <c r="A33" s="3"/>
      <c r="B33" s="14" t="s">
        <v>166</v>
      </c>
      <c r="C33" s="24" t="s">
        <v>167</v>
      </c>
      <c r="D33" s="8">
        <v>600</v>
      </c>
      <c r="E33" s="8">
        <v>0</v>
      </c>
      <c r="F33" s="97">
        <v>0</v>
      </c>
      <c r="G33" s="135">
        <v>0</v>
      </c>
      <c r="H33" s="135">
        <v>112551.57</v>
      </c>
      <c r="I33" s="135"/>
    </row>
    <row r="34" spans="1:9" ht="33.75" customHeight="1">
      <c r="A34" s="3"/>
      <c r="B34" s="7"/>
      <c r="C34" s="42" t="s">
        <v>129</v>
      </c>
      <c r="D34" s="8"/>
      <c r="E34" s="8"/>
      <c r="F34" s="104">
        <f>SUM(F35:F36)</f>
        <v>0</v>
      </c>
      <c r="G34" s="134">
        <f>SUM(G35:G36)</f>
        <v>349960</v>
      </c>
      <c r="H34" s="134">
        <f>SUM(H35:H36)</f>
        <v>1138291.81</v>
      </c>
      <c r="I34" s="134">
        <f>(H34/G34)*100</f>
        <v>325.26340438907306</v>
      </c>
    </row>
    <row r="35" spans="1:9" ht="54.75" customHeight="1">
      <c r="A35" s="3"/>
      <c r="B35" s="7" t="s">
        <v>190</v>
      </c>
      <c r="C35" s="24" t="s">
        <v>188</v>
      </c>
      <c r="D35" s="8"/>
      <c r="E35" s="8"/>
      <c r="F35" s="97">
        <v>0</v>
      </c>
      <c r="G35" s="135">
        <v>0</v>
      </c>
      <c r="H35" s="135">
        <v>788332.08</v>
      </c>
      <c r="I35" s="135"/>
    </row>
    <row r="36" spans="1:9" ht="40.5" customHeight="1">
      <c r="A36" s="3"/>
      <c r="B36" s="14" t="s">
        <v>186</v>
      </c>
      <c r="C36" s="24" t="s">
        <v>187</v>
      </c>
      <c r="D36" s="8">
        <v>600</v>
      </c>
      <c r="E36" s="8">
        <v>0</v>
      </c>
      <c r="F36" s="97">
        <v>0</v>
      </c>
      <c r="G36" s="135">
        <v>349960</v>
      </c>
      <c r="H36" s="135">
        <v>349959.73</v>
      </c>
      <c r="I36" s="135">
        <f>(H36/G36)*100</f>
        <v>99.99992284832551</v>
      </c>
    </row>
    <row r="37" spans="1:9" ht="15.75">
      <c r="A37" s="3"/>
      <c r="B37" s="67"/>
      <c r="C37" s="209"/>
      <c r="D37" s="66"/>
      <c r="E37" s="65"/>
      <c r="F37" s="186"/>
      <c r="G37" s="187"/>
      <c r="H37" s="187"/>
      <c r="I37" s="115"/>
    </row>
    <row r="38" spans="1:9" ht="15.75">
      <c r="A38" s="3"/>
      <c r="B38" s="5">
        <v>60095</v>
      </c>
      <c r="C38" s="210" t="s">
        <v>19</v>
      </c>
      <c r="D38" s="6">
        <f>SUM(D40,D41)</f>
        <v>57300</v>
      </c>
      <c r="E38" s="6">
        <f>SUM(E40,E41)</f>
        <v>0</v>
      </c>
      <c r="F38" s="104">
        <f>F39</f>
        <v>56000</v>
      </c>
      <c r="G38" s="134">
        <f>G39</f>
        <v>56000</v>
      </c>
      <c r="H38" s="134">
        <f>H39</f>
        <v>56007.52</v>
      </c>
      <c r="I38" s="134">
        <f>I39</f>
        <v>100.01342857142856</v>
      </c>
    </row>
    <row r="39" spans="1:9" ht="31.5">
      <c r="A39" s="3"/>
      <c r="B39" s="62"/>
      <c r="C39" s="42" t="s">
        <v>126</v>
      </c>
      <c r="D39" s="34"/>
      <c r="E39" s="34"/>
      <c r="F39" s="104">
        <f>SUM(F40,F41)</f>
        <v>56000</v>
      </c>
      <c r="G39" s="134">
        <f>SUM(G40,G41)</f>
        <v>56000</v>
      </c>
      <c r="H39" s="134">
        <f>SUM(H40,H41)</f>
        <v>56007.52</v>
      </c>
      <c r="I39" s="134">
        <f>(H39/G39)*100</f>
        <v>100.01342857142856</v>
      </c>
    </row>
    <row r="40" spans="1:9" ht="30">
      <c r="A40" s="3"/>
      <c r="B40" s="14" t="s">
        <v>63</v>
      </c>
      <c r="C40" s="24" t="s">
        <v>17</v>
      </c>
      <c r="D40" s="8">
        <v>600</v>
      </c>
      <c r="E40" s="8">
        <v>0</v>
      </c>
      <c r="F40" s="97">
        <v>2000</v>
      </c>
      <c r="G40" s="135">
        <v>2000</v>
      </c>
      <c r="H40" s="135">
        <v>2555</v>
      </c>
      <c r="I40" s="135">
        <f>(H40/G40)*100</f>
        <v>127.75000000000001</v>
      </c>
    </row>
    <row r="41" spans="1:9" ht="45.75" thickBot="1">
      <c r="A41" s="3"/>
      <c r="B41" s="26" t="s">
        <v>64</v>
      </c>
      <c r="C41" s="27" t="s">
        <v>125</v>
      </c>
      <c r="D41" s="34">
        <v>56700</v>
      </c>
      <c r="E41" s="34">
        <v>0</v>
      </c>
      <c r="F41" s="98">
        <v>54000</v>
      </c>
      <c r="G41" s="155">
        <v>54000</v>
      </c>
      <c r="H41" s="155">
        <v>53452.52</v>
      </c>
      <c r="I41" s="135">
        <f>(H41/G41)*100</f>
        <v>98.98614814814815</v>
      </c>
    </row>
    <row r="42" spans="1:9" ht="34.5" customHeight="1" thickBot="1">
      <c r="A42" s="3"/>
      <c r="B42" s="17"/>
      <c r="C42" s="211" t="s">
        <v>6</v>
      </c>
      <c r="D42" s="19" t="e">
        <f>SUM(#REF!,D38)</f>
        <v>#REF!</v>
      </c>
      <c r="E42" s="19" t="e">
        <f>SUM(#REF!,E38)</f>
        <v>#REF!</v>
      </c>
      <c r="F42" s="94">
        <f>SUM(F31,F27,F38)</f>
        <v>56000</v>
      </c>
      <c r="G42" s="136">
        <f>SUM(G31,G27,G38)</f>
        <v>405960</v>
      </c>
      <c r="H42" s="136">
        <f>SUM(H31,H27,H38)</f>
        <v>1307165.9000000001</v>
      </c>
      <c r="I42" s="136">
        <f>SUM(I38)</f>
        <v>100.01342857142856</v>
      </c>
    </row>
    <row r="43" spans="1:9" ht="16.5" thickBot="1">
      <c r="A43" s="3"/>
      <c r="B43" s="18"/>
      <c r="C43" s="211"/>
      <c r="D43" s="83"/>
      <c r="E43" s="83"/>
      <c r="F43" s="95"/>
      <c r="G43" s="170"/>
      <c r="H43" s="170"/>
      <c r="I43" s="95"/>
    </row>
    <row r="44" spans="1:9" ht="15.75">
      <c r="A44" s="3"/>
      <c r="B44" s="20"/>
      <c r="C44" s="212"/>
      <c r="D44" s="4"/>
      <c r="E44" s="4"/>
      <c r="F44" s="116"/>
      <c r="G44" s="171"/>
      <c r="H44" s="171"/>
      <c r="I44" s="116"/>
    </row>
    <row r="45" spans="1:9" ht="15.75">
      <c r="A45" s="3"/>
      <c r="B45" s="7" t="s">
        <v>103</v>
      </c>
      <c r="C45" s="210" t="s">
        <v>7</v>
      </c>
      <c r="D45" s="64"/>
      <c r="E45" s="64"/>
      <c r="F45" s="97"/>
      <c r="G45" s="172"/>
      <c r="H45" s="172"/>
      <c r="I45" s="97"/>
    </row>
    <row r="46" spans="1:9" ht="15.75">
      <c r="A46" s="3"/>
      <c r="B46" s="20"/>
      <c r="C46" s="213"/>
      <c r="D46" s="4"/>
      <c r="E46" s="4"/>
      <c r="F46" s="96"/>
      <c r="G46" s="137"/>
      <c r="H46" s="137"/>
      <c r="I46" s="96"/>
    </row>
    <row r="47" spans="1:9" ht="15.75">
      <c r="A47" s="3"/>
      <c r="B47" s="7" t="s">
        <v>116</v>
      </c>
      <c r="C47" s="210" t="s">
        <v>117</v>
      </c>
      <c r="D47" s="6">
        <f>SUM(D49:D55)</f>
        <v>12652192</v>
      </c>
      <c r="E47" s="6">
        <f>SUM(E49:E55)</f>
        <v>0</v>
      </c>
      <c r="F47" s="104">
        <f>SUM(F48)</f>
        <v>50000</v>
      </c>
      <c r="G47" s="134">
        <f>SUM(G48)</f>
        <v>50000</v>
      </c>
      <c r="H47" s="134">
        <f>SUM(H48)</f>
        <v>76927.79</v>
      </c>
      <c r="I47" s="134">
        <f>SUM(I48)</f>
        <v>153.85558</v>
      </c>
    </row>
    <row r="48" spans="1:9" ht="31.5">
      <c r="A48" s="3"/>
      <c r="B48" s="62"/>
      <c r="C48" s="42" t="s">
        <v>127</v>
      </c>
      <c r="D48" s="34"/>
      <c r="E48" s="34"/>
      <c r="F48" s="104">
        <f>SUM(F49:F49)</f>
        <v>50000</v>
      </c>
      <c r="G48" s="134">
        <f>SUM(G49:G49)</f>
        <v>50000</v>
      </c>
      <c r="H48" s="134">
        <f>SUM(H49:H49)</f>
        <v>76927.79</v>
      </c>
      <c r="I48" s="134">
        <f>(H48/G48)*100</f>
        <v>153.85558</v>
      </c>
    </row>
    <row r="49" spans="1:9" ht="21.75" customHeight="1">
      <c r="A49" s="3"/>
      <c r="B49" s="14" t="s">
        <v>115</v>
      </c>
      <c r="C49" s="24" t="s">
        <v>118</v>
      </c>
      <c r="D49" s="25">
        <v>382400</v>
      </c>
      <c r="E49" s="25">
        <v>0</v>
      </c>
      <c r="F49" s="97">
        <v>50000</v>
      </c>
      <c r="G49" s="135">
        <v>50000</v>
      </c>
      <c r="H49" s="135">
        <v>76927.79</v>
      </c>
      <c r="I49" s="135">
        <f>(H49/G49)*100</f>
        <v>153.85558</v>
      </c>
    </row>
    <row r="50" spans="1:9" ht="15.75">
      <c r="A50" s="3"/>
      <c r="B50" s="14"/>
      <c r="C50" s="24"/>
      <c r="D50" s="25"/>
      <c r="E50" s="25"/>
      <c r="F50" s="97"/>
      <c r="G50" s="135"/>
      <c r="H50" s="135"/>
      <c r="I50" s="135"/>
    </row>
    <row r="51" spans="1:9" ht="15.75">
      <c r="A51" s="3"/>
      <c r="B51" s="7" t="s">
        <v>94</v>
      </c>
      <c r="C51" s="210" t="s">
        <v>95</v>
      </c>
      <c r="D51" s="6">
        <f>SUM(D53:D62)</f>
        <v>6662596</v>
      </c>
      <c r="E51" s="6">
        <f>SUM(E53:E62)</f>
        <v>0</v>
      </c>
      <c r="F51" s="104">
        <f>F52</f>
        <v>5000</v>
      </c>
      <c r="G51" s="134">
        <f>G52</f>
        <v>5000</v>
      </c>
      <c r="H51" s="134">
        <f>H52</f>
        <v>4590.9</v>
      </c>
      <c r="I51" s="134">
        <f>I52</f>
        <v>91.81799999999998</v>
      </c>
    </row>
    <row r="52" spans="1:9" ht="31.5">
      <c r="A52" s="3"/>
      <c r="B52" s="62"/>
      <c r="C52" s="42" t="s">
        <v>128</v>
      </c>
      <c r="D52" s="34"/>
      <c r="E52" s="34"/>
      <c r="F52" s="104">
        <f>SUM(F53:F53)</f>
        <v>5000</v>
      </c>
      <c r="G52" s="134">
        <f>SUM(G53:G53)</f>
        <v>5000</v>
      </c>
      <c r="H52" s="134">
        <f>SUM(H53:H53)</f>
        <v>4590.9</v>
      </c>
      <c r="I52" s="134">
        <f>(H52/G52)*100</f>
        <v>91.81799999999998</v>
      </c>
    </row>
    <row r="53" spans="1:9" ht="15.75">
      <c r="A53" s="3"/>
      <c r="B53" s="14" t="s">
        <v>100</v>
      </c>
      <c r="C53" s="24" t="s">
        <v>101</v>
      </c>
      <c r="D53" s="25">
        <v>382400</v>
      </c>
      <c r="E53" s="25">
        <v>0</v>
      </c>
      <c r="F53" s="97">
        <v>5000</v>
      </c>
      <c r="G53" s="135">
        <v>5000</v>
      </c>
      <c r="H53" s="135">
        <v>4590.9</v>
      </c>
      <c r="I53" s="135">
        <f>(H53/G53)*100</f>
        <v>91.81799999999998</v>
      </c>
    </row>
    <row r="54" spans="1:9" ht="15.75">
      <c r="A54" s="3"/>
      <c r="B54" s="20"/>
      <c r="C54" s="214"/>
      <c r="D54" s="4"/>
      <c r="E54" s="4"/>
      <c r="F54" s="96"/>
      <c r="G54" s="137"/>
      <c r="H54" s="137"/>
      <c r="I54" s="137"/>
    </row>
    <row r="55" spans="1:9" ht="15.75">
      <c r="A55" s="3"/>
      <c r="B55" s="7">
        <v>70005</v>
      </c>
      <c r="C55" s="210" t="s">
        <v>21</v>
      </c>
      <c r="D55" s="6">
        <f>SUM(D57:D67)</f>
        <v>5224796</v>
      </c>
      <c r="E55" s="6">
        <f>SUM(E57:E67)</f>
        <v>0</v>
      </c>
      <c r="F55" s="104">
        <f>SUM(F56,F65)</f>
        <v>7202103</v>
      </c>
      <c r="G55" s="134">
        <f>SUM(G56,G65)</f>
        <v>6768203</v>
      </c>
      <c r="H55" s="134">
        <f>SUM(H56,H65)</f>
        <v>7355262.92</v>
      </c>
      <c r="I55" s="134">
        <f aca="true" t="shared" si="0" ref="I55:I74">(H55/G55)*100</f>
        <v>108.67379302896205</v>
      </c>
    </row>
    <row r="56" spans="1:9" ht="35.25" customHeight="1">
      <c r="A56" s="3"/>
      <c r="B56" s="62"/>
      <c r="C56" s="42" t="s">
        <v>127</v>
      </c>
      <c r="D56" s="34"/>
      <c r="E56" s="34"/>
      <c r="F56" s="104">
        <f>SUM(F57:F64)</f>
        <v>1229290</v>
      </c>
      <c r="G56" s="134">
        <f>SUM(G57:G64)</f>
        <v>1229290</v>
      </c>
      <c r="H56" s="134">
        <f>SUM(H57:H64)</f>
        <v>1350380.8899999997</v>
      </c>
      <c r="I56" s="134">
        <f t="shared" si="0"/>
        <v>109.85047385075934</v>
      </c>
    </row>
    <row r="57" spans="1:9" ht="31.5" customHeight="1">
      <c r="A57" s="3"/>
      <c r="B57" s="14" t="s">
        <v>66</v>
      </c>
      <c r="C57" s="24" t="s">
        <v>22</v>
      </c>
      <c r="D57" s="25">
        <v>382400</v>
      </c>
      <c r="E57" s="25">
        <v>0</v>
      </c>
      <c r="F57" s="97">
        <v>438848</v>
      </c>
      <c r="G57" s="135">
        <v>438848</v>
      </c>
      <c r="H57" s="135">
        <v>430027.02</v>
      </c>
      <c r="I57" s="135">
        <f t="shared" si="0"/>
        <v>97.98996919206651</v>
      </c>
    </row>
    <row r="58" spans="1:9" ht="31.5" customHeight="1">
      <c r="A58" s="3"/>
      <c r="B58" s="26" t="s">
        <v>71</v>
      </c>
      <c r="C58" s="150" t="s">
        <v>29</v>
      </c>
      <c r="D58" s="25"/>
      <c r="E58" s="25"/>
      <c r="F58" s="97">
        <v>0</v>
      </c>
      <c r="G58" s="135">
        <v>0</v>
      </c>
      <c r="H58" s="135">
        <v>5499.03</v>
      </c>
      <c r="I58" s="135"/>
    </row>
    <row r="59" spans="1:9" ht="30">
      <c r="A59" s="3"/>
      <c r="B59" s="14" t="s">
        <v>166</v>
      </c>
      <c r="C59" s="24" t="s">
        <v>167</v>
      </c>
      <c r="D59" s="8">
        <v>600</v>
      </c>
      <c r="E59" s="8">
        <v>0</v>
      </c>
      <c r="F59" s="97">
        <v>0</v>
      </c>
      <c r="G59" s="135">
        <v>0</v>
      </c>
      <c r="H59" s="135">
        <v>51.24</v>
      </c>
      <c r="I59" s="135"/>
    </row>
    <row r="60" spans="1:9" ht="31.5" customHeight="1">
      <c r="A60" s="3"/>
      <c r="B60" s="26" t="s">
        <v>65</v>
      </c>
      <c r="C60" s="27" t="s">
        <v>27</v>
      </c>
      <c r="D60" s="25">
        <v>382400</v>
      </c>
      <c r="E60" s="25">
        <v>0</v>
      </c>
      <c r="F60" s="97">
        <v>0</v>
      </c>
      <c r="G60" s="135">
        <v>0</v>
      </c>
      <c r="H60" s="135">
        <v>47311.85</v>
      </c>
      <c r="I60" s="135"/>
    </row>
    <row r="61" spans="1:9" ht="45">
      <c r="A61" s="3"/>
      <c r="B61" s="14" t="s">
        <v>64</v>
      </c>
      <c r="C61" s="63" t="s">
        <v>125</v>
      </c>
      <c r="D61" s="25">
        <v>250000</v>
      </c>
      <c r="E61" s="25">
        <v>0</v>
      </c>
      <c r="F61" s="97">
        <v>630000</v>
      </c>
      <c r="G61" s="135">
        <v>630000</v>
      </c>
      <c r="H61" s="135">
        <v>585589.49</v>
      </c>
      <c r="I61" s="135">
        <f t="shared" si="0"/>
        <v>92.9507126984127</v>
      </c>
    </row>
    <row r="62" spans="1:9" ht="24" customHeight="1">
      <c r="A62" s="3"/>
      <c r="B62" s="14" t="s">
        <v>69</v>
      </c>
      <c r="C62" s="24" t="s">
        <v>24</v>
      </c>
      <c r="D62" s="8">
        <v>40000</v>
      </c>
      <c r="E62" s="8">
        <v>0</v>
      </c>
      <c r="F62" s="97">
        <v>30000</v>
      </c>
      <c r="G62" s="135">
        <v>30000</v>
      </c>
      <c r="H62" s="135">
        <v>43321.72</v>
      </c>
      <c r="I62" s="135">
        <f t="shared" si="0"/>
        <v>144.40573333333333</v>
      </c>
    </row>
    <row r="63" spans="1:9" ht="24.75" customHeight="1">
      <c r="A63" s="3"/>
      <c r="B63" s="7" t="s">
        <v>70</v>
      </c>
      <c r="C63" s="215" t="s">
        <v>25</v>
      </c>
      <c r="D63" s="8">
        <v>151200</v>
      </c>
      <c r="E63" s="8">
        <v>0</v>
      </c>
      <c r="F63" s="97">
        <v>130442</v>
      </c>
      <c r="G63" s="135">
        <v>130442</v>
      </c>
      <c r="H63" s="135">
        <v>238479.64</v>
      </c>
      <c r="I63" s="135">
        <f t="shared" si="0"/>
        <v>182.82427439015044</v>
      </c>
    </row>
    <row r="64" spans="1:9" ht="24.75" customHeight="1">
      <c r="A64" s="3"/>
      <c r="B64" s="7" t="s">
        <v>189</v>
      </c>
      <c r="C64" s="215" t="s">
        <v>154</v>
      </c>
      <c r="D64" s="8"/>
      <c r="E64" s="8"/>
      <c r="F64" s="97">
        <v>0</v>
      </c>
      <c r="G64" s="135">
        <v>0</v>
      </c>
      <c r="H64" s="135">
        <v>100.9</v>
      </c>
      <c r="I64" s="135"/>
    </row>
    <row r="65" spans="1:9" ht="33.75" customHeight="1">
      <c r="A65" s="3"/>
      <c r="B65" s="35"/>
      <c r="C65" s="204" t="s">
        <v>129</v>
      </c>
      <c r="D65" s="34"/>
      <c r="E65" s="34"/>
      <c r="F65" s="100">
        <f>SUM(F66:F67)</f>
        <v>5972813</v>
      </c>
      <c r="G65" s="99">
        <f>SUM(G66:G67)</f>
        <v>5538913</v>
      </c>
      <c r="H65" s="99">
        <f>SUM(H66:H67)</f>
        <v>6004882.03</v>
      </c>
      <c r="I65" s="99">
        <f t="shared" si="0"/>
        <v>108.41264396100824</v>
      </c>
    </row>
    <row r="66" spans="1:9" ht="30">
      <c r="A66" s="3"/>
      <c r="B66" s="26" t="s">
        <v>67</v>
      </c>
      <c r="C66" s="27" t="s">
        <v>23</v>
      </c>
      <c r="D66" s="28">
        <v>42200</v>
      </c>
      <c r="E66" s="28">
        <v>0</v>
      </c>
      <c r="F66" s="97">
        <v>30127</v>
      </c>
      <c r="G66" s="135">
        <v>30127</v>
      </c>
      <c r="H66" s="135">
        <v>38304.21</v>
      </c>
      <c r="I66" s="135">
        <f t="shared" si="0"/>
        <v>127.14246357088325</v>
      </c>
    </row>
    <row r="67" spans="1:9" ht="36.75" customHeight="1">
      <c r="A67" s="3"/>
      <c r="B67" s="26" t="s">
        <v>68</v>
      </c>
      <c r="C67" s="63" t="s">
        <v>52</v>
      </c>
      <c r="D67" s="28">
        <v>3975996</v>
      </c>
      <c r="E67" s="28">
        <v>0</v>
      </c>
      <c r="F67" s="98">
        <v>5942686</v>
      </c>
      <c r="G67" s="155">
        <v>5508786</v>
      </c>
      <c r="H67" s="155">
        <v>5966577.82</v>
      </c>
      <c r="I67" s="135">
        <f t="shared" si="0"/>
        <v>108.31021244971215</v>
      </c>
    </row>
    <row r="68" spans="1:9" ht="21" customHeight="1">
      <c r="A68" s="3"/>
      <c r="B68" s="167"/>
      <c r="C68" s="159"/>
      <c r="D68" s="160"/>
      <c r="E68" s="160"/>
      <c r="F68" s="118"/>
      <c r="G68" s="188"/>
      <c r="H68" s="188"/>
      <c r="I68" s="142"/>
    </row>
    <row r="69" spans="1:9" ht="15.75">
      <c r="A69" s="3"/>
      <c r="B69" s="7" t="s">
        <v>148</v>
      </c>
      <c r="C69" s="210" t="s">
        <v>19</v>
      </c>
      <c r="D69" s="6" t="e">
        <f>SUM(D73:D81)</f>
        <v>#REF!</v>
      </c>
      <c r="E69" s="6" t="e">
        <f>SUM(E73:E81)</f>
        <v>#REF!</v>
      </c>
      <c r="F69" s="104">
        <f>SUM(F70,F72)</f>
        <v>0</v>
      </c>
      <c r="G69" s="134">
        <f>SUM(G70,G72)</f>
        <v>55000</v>
      </c>
      <c r="H69" s="134">
        <f>SUM(H70,H72)</f>
        <v>56580</v>
      </c>
      <c r="I69" s="134">
        <f>(H69/G69)*100</f>
        <v>102.87272727272727</v>
      </c>
    </row>
    <row r="70" spans="1:9" ht="31.5">
      <c r="A70" s="3"/>
      <c r="B70" s="62"/>
      <c r="C70" s="42" t="s">
        <v>126</v>
      </c>
      <c r="D70" s="34"/>
      <c r="E70" s="34"/>
      <c r="F70" s="104">
        <f>SUM(F71)</f>
        <v>0</v>
      </c>
      <c r="G70" s="134">
        <f>SUM(G71)</f>
        <v>0</v>
      </c>
      <c r="H70" s="134">
        <f>SUM(H71)</f>
        <v>1580</v>
      </c>
      <c r="I70" s="134"/>
    </row>
    <row r="71" spans="1:9" ht="21" customHeight="1">
      <c r="A71" s="3"/>
      <c r="B71" s="14" t="s">
        <v>115</v>
      </c>
      <c r="C71" s="24" t="s">
        <v>118</v>
      </c>
      <c r="D71" s="8">
        <v>600</v>
      </c>
      <c r="E71" s="8">
        <v>0</v>
      </c>
      <c r="F71" s="97">
        <v>0</v>
      </c>
      <c r="G71" s="135">
        <v>0</v>
      </c>
      <c r="H71" s="135">
        <v>1580</v>
      </c>
      <c r="I71" s="135"/>
    </row>
    <row r="72" spans="1:9" ht="35.25" customHeight="1">
      <c r="A72" s="3"/>
      <c r="B72" s="62"/>
      <c r="C72" s="42" t="s">
        <v>129</v>
      </c>
      <c r="D72" s="34"/>
      <c r="E72" s="34"/>
      <c r="F72" s="104">
        <f>SUM(F73)</f>
        <v>0</v>
      </c>
      <c r="G72" s="134">
        <f>SUM(G73)</f>
        <v>55000</v>
      </c>
      <c r="H72" s="134">
        <f>SUM(H73)</f>
        <v>55000</v>
      </c>
      <c r="I72" s="134">
        <f>(H72/G72)*100</f>
        <v>100</v>
      </c>
    </row>
    <row r="73" spans="1:9" ht="48.75" customHeight="1" thickBot="1">
      <c r="A73" s="3"/>
      <c r="B73" s="14" t="s">
        <v>149</v>
      </c>
      <c r="C73" s="24" t="s">
        <v>150</v>
      </c>
      <c r="D73" s="25">
        <v>382400</v>
      </c>
      <c r="E73" s="25">
        <v>0</v>
      </c>
      <c r="F73" s="97">
        <v>0</v>
      </c>
      <c r="G73" s="135">
        <v>55000</v>
      </c>
      <c r="H73" s="135">
        <v>55000</v>
      </c>
      <c r="I73" s="163">
        <f>(H73/G73)*100</f>
        <v>100</v>
      </c>
    </row>
    <row r="74" spans="1:9" ht="28.5" customHeight="1" thickBot="1">
      <c r="A74" s="3"/>
      <c r="B74" s="29"/>
      <c r="C74" s="216" t="s">
        <v>8</v>
      </c>
      <c r="D74" s="30" t="e">
        <f>SUM(#REF!,#REF!,D55)</f>
        <v>#REF!</v>
      </c>
      <c r="E74" s="30" t="e">
        <f>SUM(#REF!,#REF!,E55)</f>
        <v>#REF!</v>
      </c>
      <c r="F74" s="117">
        <f>SUM(F55,F51,F47,F69)</f>
        <v>7257103</v>
      </c>
      <c r="G74" s="189">
        <f>SUM(G55,G51,G47,G69)</f>
        <v>6878203</v>
      </c>
      <c r="H74" s="189">
        <f>SUM(H55,H51,H47,H69)</f>
        <v>7493361.61</v>
      </c>
      <c r="I74" s="136">
        <f t="shared" si="0"/>
        <v>108.94359486045992</v>
      </c>
    </row>
    <row r="75" spans="1:9" ht="16.5" thickBot="1">
      <c r="A75" s="3"/>
      <c r="B75" s="18"/>
      <c r="C75" s="211"/>
      <c r="D75" s="83"/>
      <c r="E75" s="83"/>
      <c r="F75" s="95"/>
      <c r="G75" s="170"/>
      <c r="H75" s="170"/>
      <c r="I75" s="138"/>
    </row>
    <row r="76" spans="1:9" ht="15.75">
      <c r="A76" s="3"/>
      <c r="B76" s="20"/>
      <c r="C76" s="214"/>
      <c r="D76" s="4"/>
      <c r="E76" s="4"/>
      <c r="F76" s="116"/>
      <c r="G76" s="171"/>
      <c r="H76" s="171"/>
      <c r="I76" s="139"/>
    </row>
    <row r="77" spans="1:9" ht="15.75">
      <c r="A77" s="3"/>
      <c r="B77" s="5">
        <v>710</v>
      </c>
      <c r="C77" s="210" t="s">
        <v>0</v>
      </c>
      <c r="D77" s="64"/>
      <c r="E77" s="64"/>
      <c r="F77" s="97"/>
      <c r="G77" s="172"/>
      <c r="H77" s="172"/>
      <c r="I77" s="135"/>
    </row>
    <row r="78" spans="1:9" ht="15.75">
      <c r="A78" s="3"/>
      <c r="B78" s="20"/>
      <c r="C78" s="217"/>
      <c r="D78" s="4"/>
      <c r="E78" s="4"/>
      <c r="F78" s="96"/>
      <c r="G78" s="173"/>
      <c r="H78" s="173"/>
      <c r="I78" s="137"/>
    </row>
    <row r="79" spans="1:9" ht="15.75">
      <c r="A79" s="3"/>
      <c r="B79" s="5">
        <v>71004</v>
      </c>
      <c r="C79" s="210" t="s">
        <v>28</v>
      </c>
      <c r="D79" s="6">
        <f>SUM(D81)</f>
        <v>10000</v>
      </c>
      <c r="E79" s="6">
        <f>SUM(E81)</f>
        <v>0</v>
      </c>
      <c r="F79" s="104">
        <f>F80</f>
        <v>10000</v>
      </c>
      <c r="G79" s="134">
        <f>G80</f>
        <v>10000</v>
      </c>
      <c r="H79" s="134">
        <f>H80</f>
        <v>8595.64</v>
      </c>
      <c r="I79" s="134">
        <f>I80</f>
        <v>85.9564</v>
      </c>
    </row>
    <row r="80" spans="1:9" ht="31.5">
      <c r="A80" s="3"/>
      <c r="B80" s="62"/>
      <c r="C80" s="42" t="s">
        <v>128</v>
      </c>
      <c r="D80" s="34"/>
      <c r="E80" s="34"/>
      <c r="F80" s="104">
        <f>SUM(F81:F81)</f>
        <v>10000</v>
      </c>
      <c r="G80" s="134">
        <f>SUM(G81:G81)</f>
        <v>10000</v>
      </c>
      <c r="H80" s="134">
        <f>SUM(H81:H81)</f>
        <v>8595.64</v>
      </c>
      <c r="I80" s="134">
        <f>(H80/G80)*100</f>
        <v>85.9564</v>
      </c>
    </row>
    <row r="81" spans="1:9" ht="23.25" customHeight="1">
      <c r="A81" s="3"/>
      <c r="B81" s="26" t="s">
        <v>65</v>
      </c>
      <c r="C81" s="27" t="s">
        <v>27</v>
      </c>
      <c r="D81" s="28">
        <v>10000</v>
      </c>
      <c r="E81" s="28">
        <v>0</v>
      </c>
      <c r="F81" s="98">
        <v>10000</v>
      </c>
      <c r="G81" s="155">
        <v>10000</v>
      </c>
      <c r="H81" s="155">
        <v>8595.64</v>
      </c>
      <c r="I81" s="135">
        <f>(H81/G81)*100</f>
        <v>85.9564</v>
      </c>
    </row>
    <row r="82" spans="1:9" ht="15.75">
      <c r="A82" s="3"/>
      <c r="B82" s="15"/>
      <c r="C82" s="218"/>
      <c r="D82" s="32"/>
      <c r="E82" s="32"/>
      <c r="F82" s="96"/>
      <c r="G82" s="137"/>
      <c r="H82" s="137"/>
      <c r="I82" s="137"/>
    </row>
    <row r="83" spans="1:9" ht="15.75">
      <c r="A83" s="3"/>
      <c r="B83" s="5">
        <v>71035</v>
      </c>
      <c r="C83" s="210" t="s">
        <v>90</v>
      </c>
      <c r="D83" s="6" t="e">
        <f>SUM(#REF!)</f>
        <v>#REF!</v>
      </c>
      <c r="E83" s="6" t="e">
        <f>SUM(#REF!)</f>
        <v>#REF!</v>
      </c>
      <c r="F83" s="104">
        <f>F84</f>
        <v>575900</v>
      </c>
      <c r="G83" s="134">
        <f>G84</f>
        <v>575900</v>
      </c>
      <c r="H83" s="134">
        <f>H84</f>
        <v>555335.78</v>
      </c>
      <c r="I83" s="134">
        <f>I84</f>
        <v>96.42920298662962</v>
      </c>
    </row>
    <row r="84" spans="1:9" ht="31.5">
      <c r="A84" s="3"/>
      <c r="B84" s="62"/>
      <c r="C84" s="42" t="s">
        <v>130</v>
      </c>
      <c r="D84" s="34"/>
      <c r="E84" s="34"/>
      <c r="F84" s="104">
        <f>SUM(F85:F87)</f>
        <v>575900</v>
      </c>
      <c r="G84" s="134">
        <f>SUM(G85:G87)</f>
        <v>575900</v>
      </c>
      <c r="H84" s="134">
        <f>SUM(H85:H87)</f>
        <v>555335.78</v>
      </c>
      <c r="I84" s="134">
        <f>(H84/G84)*100</f>
        <v>96.42920298662962</v>
      </c>
    </row>
    <row r="85" spans="1:9" ht="52.5" customHeight="1">
      <c r="A85" s="3"/>
      <c r="B85" s="26" t="s">
        <v>91</v>
      </c>
      <c r="C85" s="63" t="s">
        <v>26</v>
      </c>
      <c r="D85" s="28"/>
      <c r="E85" s="28"/>
      <c r="F85" s="98">
        <v>3000</v>
      </c>
      <c r="G85" s="155">
        <v>3000</v>
      </c>
      <c r="H85" s="155">
        <v>3000</v>
      </c>
      <c r="I85" s="135">
        <f>(H85/G85)*100</f>
        <v>100</v>
      </c>
    </row>
    <row r="86" spans="1:9" ht="50.25" customHeight="1">
      <c r="A86" s="3"/>
      <c r="B86" s="14" t="s">
        <v>64</v>
      </c>
      <c r="C86" s="63" t="s">
        <v>125</v>
      </c>
      <c r="D86" s="25">
        <v>250000</v>
      </c>
      <c r="E86" s="25">
        <v>0</v>
      </c>
      <c r="F86" s="97">
        <v>572900</v>
      </c>
      <c r="G86" s="135">
        <v>572900</v>
      </c>
      <c r="H86" s="135">
        <v>551982.17</v>
      </c>
      <c r="I86" s="135">
        <f>(H86/G86)*100</f>
        <v>96.34878163728399</v>
      </c>
    </row>
    <row r="87" spans="1:9" ht="50.25" customHeight="1" thickBot="1">
      <c r="A87" s="3"/>
      <c r="B87" s="14" t="s">
        <v>70</v>
      </c>
      <c r="C87" s="63" t="s">
        <v>25</v>
      </c>
      <c r="D87" s="25">
        <v>250000</v>
      </c>
      <c r="E87" s="25">
        <v>0</v>
      </c>
      <c r="F87" s="97">
        <v>0</v>
      </c>
      <c r="G87" s="135">
        <v>0</v>
      </c>
      <c r="H87" s="135">
        <v>353.61</v>
      </c>
      <c r="I87" s="163"/>
    </row>
    <row r="88" spans="1:9" ht="29.25" customHeight="1" thickBot="1">
      <c r="A88" s="3"/>
      <c r="B88" s="33"/>
      <c r="C88" s="211" t="s">
        <v>9</v>
      </c>
      <c r="D88" s="19">
        <f>SUM(D79)</f>
        <v>10000</v>
      </c>
      <c r="E88" s="19">
        <f>SUM(E79)</f>
        <v>0</v>
      </c>
      <c r="F88" s="94">
        <f>SUM(F83,F79)</f>
        <v>585900</v>
      </c>
      <c r="G88" s="136">
        <f>SUM(G83,G79)</f>
        <v>585900</v>
      </c>
      <c r="H88" s="136">
        <f>SUM(H83,H79)</f>
        <v>563931.42</v>
      </c>
      <c r="I88" s="134">
        <f>(H88/G88)*100</f>
        <v>96.2504557091654</v>
      </c>
    </row>
    <row r="89" spans="1:9" ht="15.75">
      <c r="A89" s="3"/>
      <c r="B89" s="56"/>
      <c r="C89" s="219"/>
      <c r="D89" s="111"/>
      <c r="E89" s="111"/>
      <c r="F89" s="109"/>
      <c r="G89" s="174"/>
      <c r="H89" s="174"/>
      <c r="I89" s="140"/>
    </row>
    <row r="90" spans="1:9" ht="16.5" thickBot="1">
      <c r="A90" s="3"/>
      <c r="B90" s="16"/>
      <c r="C90" s="220"/>
      <c r="D90" s="84"/>
      <c r="E90" s="84"/>
      <c r="F90" s="110"/>
      <c r="G90" s="175"/>
      <c r="H90" s="175"/>
      <c r="I90" s="141"/>
    </row>
    <row r="91" spans="1:9" ht="15">
      <c r="A91" s="3"/>
      <c r="B91" s="4"/>
      <c r="C91" s="212"/>
      <c r="D91" s="4"/>
      <c r="E91" s="4"/>
      <c r="F91" s="116"/>
      <c r="G91" s="171"/>
      <c r="H91" s="171"/>
      <c r="I91" s="139"/>
    </row>
    <row r="92" spans="1:9" ht="15.75">
      <c r="A92" s="3"/>
      <c r="B92" s="5">
        <v>750</v>
      </c>
      <c r="C92" s="42" t="s">
        <v>1</v>
      </c>
      <c r="D92" s="64"/>
      <c r="E92" s="64"/>
      <c r="F92" s="97"/>
      <c r="G92" s="172"/>
      <c r="H92" s="172"/>
      <c r="I92" s="135"/>
    </row>
    <row r="93" spans="1:9" ht="15">
      <c r="A93" s="3"/>
      <c r="B93" s="4"/>
      <c r="C93" s="214"/>
      <c r="D93" s="10"/>
      <c r="E93" s="10"/>
      <c r="F93" s="96"/>
      <c r="G93" s="137"/>
      <c r="H93" s="137"/>
      <c r="I93" s="137"/>
    </row>
    <row r="94" spans="1:9" ht="15.75">
      <c r="A94" s="3"/>
      <c r="B94" s="5">
        <v>75011</v>
      </c>
      <c r="C94" s="210" t="s">
        <v>107</v>
      </c>
      <c r="D94" s="6">
        <f>SUM(D96:D102)</f>
        <v>896220</v>
      </c>
      <c r="E94" s="6">
        <f>SUM(E96:E102)</f>
        <v>0</v>
      </c>
      <c r="F94" s="104">
        <f>F95</f>
        <v>241800</v>
      </c>
      <c r="G94" s="134">
        <f>G95</f>
        <v>241800</v>
      </c>
      <c r="H94" s="134">
        <f>H95</f>
        <v>241800</v>
      </c>
      <c r="I94" s="134">
        <f>I95</f>
        <v>100</v>
      </c>
    </row>
    <row r="95" spans="1:9" ht="31.5">
      <c r="A95" s="3"/>
      <c r="B95" s="62"/>
      <c r="C95" s="42" t="s">
        <v>131</v>
      </c>
      <c r="D95" s="34"/>
      <c r="E95" s="34"/>
      <c r="F95" s="100">
        <f>SUM(F96)</f>
        <v>241800</v>
      </c>
      <c r="G95" s="99">
        <f>SUM(G96)</f>
        <v>241800</v>
      </c>
      <c r="H95" s="99">
        <f>SUM(H96)</f>
        <v>241800</v>
      </c>
      <c r="I95" s="134">
        <f>(H95/G95)*100</f>
        <v>100</v>
      </c>
    </row>
    <row r="96" spans="1:9" ht="45">
      <c r="A96" s="3"/>
      <c r="B96" s="14" t="s">
        <v>105</v>
      </c>
      <c r="C96" s="63" t="s">
        <v>106</v>
      </c>
      <c r="D96" s="34">
        <v>170000</v>
      </c>
      <c r="E96" s="34">
        <v>0</v>
      </c>
      <c r="F96" s="98">
        <v>241800</v>
      </c>
      <c r="G96" s="155">
        <v>241800</v>
      </c>
      <c r="H96" s="155">
        <v>241800</v>
      </c>
      <c r="I96" s="135">
        <f>(H96/G96)*100</f>
        <v>100</v>
      </c>
    </row>
    <row r="97" spans="1:9" ht="15">
      <c r="A97" s="3"/>
      <c r="B97" s="4"/>
      <c r="C97" s="214"/>
      <c r="D97" s="10"/>
      <c r="E97" s="10"/>
      <c r="F97" s="96"/>
      <c r="G97" s="137"/>
      <c r="H97" s="137"/>
      <c r="I97" s="137"/>
    </row>
    <row r="98" spans="1:9" ht="15.75">
      <c r="A98" s="3"/>
      <c r="B98" s="5">
        <v>75023</v>
      </c>
      <c r="C98" s="210" t="s">
        <v>53</v>
      </c>
      <c r="D98" s="6">
        <f>SUM(D101:D108)</f>
        <v>446220</v>
      </c>
      <c r="E98" s="6">
        <f>SUM(E101:E108)</f>
        <v>0</v>
      </c>
      <c r="F98" s="104">
        <f>F99</f>
        <v>300927</v>
      </c>
      <c r="G98" s="134">
        <f>G99</f>
        <v>300927</v>
      </c>
      <c r="H98" s="134">
        <f>H99</f>
        <v>297208.42000000004</v>
      </c>
      <c r="I98" s="134">
        <f>I99</f>
        <v>98.76429167206666</v>
      </c>
    </row>
    <row r="99" spans="1:9" ht="31.5">
      <c r="A99" s="3"/>
      <c r="B99" s="62"/>
      <c r="C99" s="42" t="s">
        <v>126</v>
      </c>
      <c r="D99" s="34"/>
      <c r="E99" s="34"/>
      <c r="F99" s="100">
        <f>SUM(F100,F101,F102,F106,F107,F108)</f>
        <v>300927</v>
      </c>
      <c r="G99" s="99">
        <f>SUM(G100,G101,G102,G106,G107,G108)</f>
        <v>300927</v>
      </c>
      <c r="H99" s="99">
        <f>SUM(H100,H101,H102,H106,H107,H108)</f>
        <v>297208.42000000004</v>
      </c>
      <c r="I99" s="134">
        <f>(H99/G99)*100</f>
        <v>98.76429167206666</v>
      </c>
    </row>
    <row r="100" spans="1:9" ht="23.25" customHeight="1">
      <c r="A100" s="3"/>
      <c r="B100" s="26" t="s">
        <v>65</v>
      </c>
      <c r="C100" s="27" t="s">
        <v>27</v>
      </c>
      <c r="D100" s="28">
        <v>10000</v>
      </c>
      <c r="E100" s="28">
        <v>0</v>
      </c>
      <c r="F100" s="98">
        <v>0</v>
      </c>
      <c r="G100" s="155">
        <v>0</v>
      </c>
      <c r="H100" s="155">
        <v>1498.14</v>
      </c>
      <c r="I100" s="135"/>
    </row>
    <row r="101" spans="1:9" ht="45">
      <c r="A101" s="3"/>
      <c r="B101" s="26" t="s">
        <v>64</v>
      </c>
      <c r="C101" s="27" t="s">
        <v>125</v>
      </c>
      <c r="D101" s="34">
        <v>170000</v>
      </c>
      <c r="E101" s="34">
        <v>0</v>
      </c>
      <c r="F101" s="98">
        <v>160000</v>
      </c>
      <c r="G101" s="155">
        <v>160000</v>
      </c>
      <c r="H101" s="155">
        <v>162963.35</v>
      </c>
      <c r="I101" s="135">
        <f aca="true" t="shared" si="1" ref="I101:I108">(H101/G101)*100</f>
        <v>101.85209375</v>
      </c>
    </row>
    <row r="102" spans="1:9" ht="21" customHeight="1">
      <c r="A102" s="3"/>
      <c r="B102" s="35" t="s">
        <v>69</v>
      </c>
      <c r="C102" s="27" t="s">
        <v>24</v>
      </c>
      <c r="D102" s="34">
        <v>100000</v>
      </c>
      <c r="E102" s="34">
        <v>0</v>
      </c>
      <c r="F102" s="98">
        <v>135000</v>
      </c>
      <c r="G102" s="155">
        <v>135000</v>
      </c>
      <c r="H102" s="155">
        <v>128733.67</v>
      </c>
      <c r="I102" s="135">
        <f t="shared" si="1"/>
        <v>95.35827407407407</v>
      </c>
    </row>
    <row r="103" spans="1:9" ht="15.75" customHeight="1" hidden="1" thickBot="1">
      <c r="A103" s="3"/>
      <c r="B103" s="7" t="s">
        <v>18</v>
      </c>
      <c r="C103" s="215" t="s">
        <v>20</v>
      </c>
      <c r="D103" s="8">
        <v>0</v>
      </c>
      <c r="E103" s="8">
        <v>0</v>
      </c>
      <c r="F103" s="97">
        <v>6037</v>
      </c>
      <c r="G103" s="135">
        <v>6037</v>
      </c>
      <c r="H103" s="135">
        <v>6037</v>
      </c>
      <c r="I103" s="135">
        <f t="shared" si="1"/>
        <v>100</v>
      </c>
    </row>
    <row r="104" spans="1:9" ht="9" customHeight="1" hidden="1" thickBot="1">
      <c r="A104" s="22"/>
      <c r="B104" s="36"/>
      <c r="C104" s="221"/>
      <c r="D104" s="37"/>
      <c r="E104" s="37"/>
      <c r="F104" s="118"/>
      <c r="G104" s="188"/>
      <c r="H104" s="188"/>
      <c r="I104" s="135" t="e">
        <f t="shared" si="1"/>
        <v>#DIV/0!</v>
      </c>
    </row>
    <row r="105" spans="1:9" ht="15" customHeight="1" hidden="1">
      <c r="A105" s="22"/>
      <c r="B105" s="38"/>
      <c r="C105" s="221"/>
      <c r="D105" s="37"/>
      <c r="E105" s="37"/>
      <c r="F105" s="118">
        <v>321037</v>
      </c>
      <c r="G105" s="188">
        <v>321037</v>
      </c>
      <c r="H105" s="188">
        <v>321037</v>
      </c>
      <c r="I105" s="135">
        <f t="shared" si="1"/>
        <v>100</v>
      </c>
    </row>
    <row r="106" spans="1:9" ht="21.75" customHeight="1">
      <c r="A106" s="3"/>
      <c r="B106" s="73" t="s">
        <v>70</v>
      </c>
      <c r="C106" s="222" t="s">
        <v>25</v>
      </c>
      <c r="D106" s="34">
        <v>153750</v>
      </c>
      <c r="E106" s="34">
        <v>0</v>
      </c>
      <c r="F106" s="98">
        <v>0</v>
      </c>
      <c r="G106" s="155">
        <v>0</v>
      </c>
      <c r="H106" s="155">
        <v>2564.61</v>
      </c>
      <c r="I106" s="135"/>
    </row>
    <row r="107" spans="1:9" ht="21" customHeight="1">
      <c r="A107" s="3"/>
      <c r="B107" s="73" t="s">
        <v>115</v>
      </c>
      <c r="C107" s="222" t="s">
        <v>20</v>
      </c>
      <c r="D107" s="34">
        <v>17000</v>
      </c>
      <c r="E107" s="34">
        <v>0</v>
      </c>
      <c r="F107" s="98">
        <v>0</v>
      </c>
      <c r="G107" s="155">
        <v>0</v>
      </c>
      <c r="H107" s="155">
        <v>1347.75</v>
      </c>
      <c r="I107" s="135"/>
    </row>
    <row r="108" spans="1:10" ht="45">
      <c r="A108" s="22"/>
      <c r="B108" s="26">
        <v>2360</v>
      </c>
      <c r="C108" s="63" t="s">
        <v>133</v>
      </c>
      <c r="D108" s="28">
        <v>5470</v>
      </c>
      <c r="E108" s="28">
        <v>0</v>
      </c>
      <c r="F108" s="98">
        <v>5927</v>
      </c>
      <c r="G108" s="155">
        <v>5927</v>
      </c>
      <c r="H108" s="155">
        <v>100.9</v>
      </c>
      <c r="I108" s="135">
        <f t="shared" si="1"/>
        <v>1.7023789438164332</v>
      </c>
      <c r="J108" s="162"/>
    </row>
    <row r="109" spans="1:10" ht="15.75">
      <c r="A109" s="22"/>
      <c r="B109" s="14"/>
      <c r="C109" s="24"/>
      <c r="D109" s="25"/>
      <c r="E109" s="25"/>
      <c r="F109" s="97"/>
      <c r="G109" s="135"/>
      <c r="H109" s="135"/>
      <c r="I109" s="135"/>
      <c r="J109" s="148"/>
    </row>
    <row r="110" spans="1:9" ht="15.75">
      <c r="A110" s="3"/>
      <c r="B110" s="5">
        <v>75056</v>
      </c>
      <c r="C110" s="210" t="s">
        <v>191</v>
      </c>
      <c r="D110" s="6" t="e">
        <f>SUM(D113:D120)</f>
        <v>#REF!</v>
      </c>
      <c r="E110" s="6" t="e">
        <f>SUM(E113:E120)</f>
        <v>#REF!</v>
      </c>
      <c r="F110" s="104">
        <f>F111</f>
        <v>0</v>
      </c>
      <c r="G110" s="134">
        <f>G111</f>
        <v>9107</v>
      </c>
      <c r="H110" s="134">
        <f>H111</f>
        <v>9101.76</v>
      </c>
      <c r="I110" s="134">
        <f>I111</f>
        <v>99.9424618425387</v>
      </c>
    </row>
    <row r="111" spans="1:9" ht="31.5">
      <c r="A111" s="3"/>
      <c r="B111" s="62"/>
      <c r="C111" s="42" t="s">
        <v>126</v>
      </c>
      <c r="D111" s="34"/>
      <c r="E111" s="34"/>
      <c r="F111" s="100">
        <f>SUM(F112)</f>
        <v>0</v>
      </c>
      <c r="G111" s="99">
        <f>SUM(G112)</f>
        <v>9107</v>
      </c>
      <c r="H111" s="99">
        <f>SUM(H112)</f>
        <v>9101.76</v>
      </c>
      <c r="I111" s="134">
        <f>(H111/G111)*100</f>
        <v>99.9424618425387</v>
      </c>
    </row>
    <row r="112" spans="1:9" ht="45">
      <c r="A112" s="3"/>
      <c r="B112" s="14" t="s">
        <v>105</v>
      </c>
      <c r="C112" s="63" t="s">
        <v>106</v>
      </c>
      <c r="D112" s="8">
        <v>600</v>
      </c>
      <c r="E112" s="8">
        <v>0</v>
      </c>
      <c r="F112" s="97"/>
      <c r="G112" s="135">
        <v>9107</v>
      </c>
      <c r="H112" s="135">
        <v>9101.76</v>
      </c>
      <c r="I112" s="135">
        <f>(H112/G112)*100</f>
        <v>99.9424618425387</v>
      </c>
    </row>
    <row r="113" spans="1:10" ht="15.75">
      <c r="A113" s="22"/>
      <c r="B113" s="14"/>
      <c r="C113" s="24"/>
      <c r="D113" s="25"/>
      <c r="E113" s="25"/>
      <c r="F113" s="97"/>
      <c r="G113" s="135"/>
      <c r="H113" s="135"/>
      <c r="I113" s="135"/>
      <c r="J113" s="148"/>
    </row>
    <row r="114" spans="1:9" ht="15.75">
      <c r="A114" s="3"/>
      <c r="B114" s="5">
        <v>75075</v>
      </c>
      <c r="C114" s="210" t="s">
        <v>192</v>
      </c>
      <c r="D114" s="6" t="e">
        <f>SUM(D117:D124)</f>
        <v>#REF!</v>
      </c>
      <c r="E114" s="6" t="e">
        <f>SUM(E117:E124)</f>
        <v>#REF!</v>
      </c>
      <c r="F114" s="104">
        <f>F115</f>
        <v>0</v>
      </c>
      <c r="G114" s="134">
        <f>G115</f>
        <v>0</v>
      </c>
      <c r="H114" s="134">
        <f>H115</f>
        <v>27114.15</v>
      </c>
      <c r="I114" s="134">
        <f>I115</f>
        <v>0</v>
      </c>
    </row>
    <row r="115" spans="1:9" ht="31.5">
      <c r="A115" s="3"/>
      <c r="B115" s="62"/>
      <c r="C115" s="42" t="s">
        <v>126</v>
      </c>
      <c r="D115" s="34"/>
      <c r="E115" s="34"/>
      <c r="F115" s="100">
        <f>SUM(F116)</f>
        <v>0</v>
      </c>
      <c r="G115" s="99">
        <f>SUM(G116)</f>
        <v>0</v>
      </c>
      <c r="H115" s="99">
        <f>SUM(H116)</f>
        <v>27114.15</v>
      </c>
      <c r="I115" s="134"/>
    </row>
    <row r="116" spans="1:9" ht="21" customHeight="1">
      <c r="A116" s="3"/>
      <c r="B116" s="73" t="s">
        <v>115</v>
      </c>
      <c r="C116" s="222" t="s">
        <v>20</v>
      </c>
      <c r="D116" s="34">
        <v>17000</v>
      </c>
      <c r="E116" s="34">
        <v>0</v>
      </c>
      <c r="F116" s="98">
        <v>0</v>
      </c>
      <c r="G116" s="155">
        <v>0</v>
      </c>
      <c r="H116" s="155">
        <v>27114.15</v>
      </c>
      <c r="I116" s="135"/>
    </row>
    <row r="117" spans="1:10" ht="15.75">
      <c r="A117" s="22"/>
      <c r="B117" s="14"/>
      <c r="C117" s="24"/>
      <c r="D117" s="25"/>
      <c r="E117" s="25"/>
      <c r="F117" s="97"/>
      <c r="G117" s="135"/>
      <c r="H117" s="135"/>
      <c r="I117" s="135"/>
      <c r="J117" s="148"/>
    </row>
    <row r="118" spans="1:9" ht="17.25" customHeight="1">
      <c r="A118" s="22"/>
      <c r="B118" s="5">
        <v>75095</v>
      </c>
      <c r="C118" s="210" t="s">
        <v>19</v>
      </c>
      <c r="D118" s="6" t="e">
        <f>SUM(D121:D127)</f>
        <v>#REF!</v>
      </c>
      <c r="E118" s="6" t="e">
        <f>SUM(E121:E127)</f>
        <v>#REF!</v>
      </c>
      <c r="F118" s="104">
        <f>F119</f>
        <v>13352</v>
      </c>
      <c r="G118" s="134">
        <f>G119</f>
        <v>13352</v>
      </c>
      <c r="H118" s="134">
        <f>H119</f>
        <v>0</v>
      </c>
      <c r="I118" s="134">
        <f>I119</f>
        <v>0</v>
      </c>
    </row>
    <row r="119" spans="1:9" ht="31.5">
      <c r="A119" s="22"/>
      <c r="B119" s="62"/>
      <c r="C119" s="42" t="s">
        <v>132</v>
      </c>
      <c r="D119" s="34"/>
      <c r="E119" s="34"/>
      <c r="F119" s="99">
        <f>SUM(F120,F121)</f>
        <v>13352</v>
      </c>
      <c r="G119" s="99">
        <f>SUM(G120,G121)</f>
        <v>13352</v>
      </c>
      <c r="H119" s="99">
        <f>SUM(H120,H121)</f>
        <v>0</v>
      </c>
      <c r="I119" s="134">
        <f>(H119/G119)*100</f>
        <v>0</v>
      </c>
    </row>
    <row r="120" spans="1:9" ht="45">
      <c r="A120" s="22"/>
      <c r="B120" s="26" t="s">
        <v>151</v>
      </c>
      <c r="C120" s="196" t="s">
        <v>195</v>
      </c>
      <c r="D120" s="28">
        <v>10000</v>
      </c>
      <c r="E120" s="28">
        <v>0</v>
      </c>
      <c r="F120" s="98">
        <v>11349</v>
      </c>
      <c r="G120" s="155">
        <v>11349</v>
      </c>
      <c r="H120" s="155">
        <v>0</v>
      </c>
      <c r="I120" s="135">
        <f>(H120/G120)*100</f>
        <v>0</v>
      </c>
    </row>
    <row r="121" spans="1:9" ht="45.75" thickBot="1">
      <c r="A121" s="22"/>
      <c r="B121" s="26" t="s">
        <v>122</v>
      </c>
      <c r="C121" s="196" t="s">
        <v>195</v>
      </c>
      <c r="D121" s="34">
        <v>170000</v>
      </c>
      <c r="E121" s="34">
        <v>0</v>
      </c>
      <c r="F121" s="98">
        <v>2003</v>
      </c>
      <c r="G121" s="155">
        <v>2003</v>
      </c>
      <c r="H121" s="155">
        <v>0</v>
      </c>
      <c r="I121" s="163">
        <f>(H121/G121)*100</f>
        <v>0</v>
      </c>
    </row>
    <row r="122" spans="1:9" ht="30.75" customHeight="1" thickBot="1">
      <c r="A122" s="3"/>
      <c r="B122" s="39"/>
      <c r="C122" s="211" t="s">
        <v>10</v>
      </c>
      <c r="D122" s="30" t="e">
        <f>SUM(#REF!,D98)</f>
        <v>#REF!</v>
      </c>
      <c r="E122" s="30" t="e">
        <f>SUM(#REF!,E98)</f>
        <v>#REF!</v>
      </c>
      <c r="F122" s="94">
        <f>SUM(F94,F98,F110,F114,F118)</f>
        <v>556079</v>
      </c>
      <c r="G122" s="136">
        <f>SUM(G94,G98,G110,G114,G118)</f>
        <v>565186</v>
      </c>
      <c r="H122" s="136">
        <f>SUM(H94,H98,H110,H114,H118)</f>
        <v>575224.3300000001</v>
      </c>
      <c r="I122" s="136">
        <f>(H122/G122)*100</f>
        <v>101.77611087323466</v>
      </c>
    </row>
    <row r="123" spans="1:9" ht="16.5" customHeight="1" thickBot="1">
      <c r="A123" s="3"/>
      <c r="B123" s="16"/>
      <c r="C123" s="220"/>
      <c r="D123" s="84"/>
      <c r="E123" s="84"/>
      <c r="F123" s="110"/>
      <c r="G123" s="175"/>
      <c r="H123" s="175"/>
      <c r="I123" s="141"/>
    </row>
    <row r="124" spans="1:9" ht="31.5">
      <c r="A124" s="3"/>
      <c r="B124" s="79">
        <v>751</v>
      </c>
      <c r="C124" s="42" t="s">
        <v>108</v>
      </c>
      <c r="D124" s="64"/>
      <c r="E124" s="64"/>
      <c r="F124" s="119"/>
      <c r="G124" s="176"/>
      <c r="H124" s="176"/>
      <c r="I124" s="143"/>
    </row>
    <row r="125" spans="1:9" ht="31.5">
      <c r="A125" s="3"/>
      <c r="B125" s="5">
        <v>75101</v>
      </c>
      <c r="C125" s="42" t="s">
        <v>109</v>
      </c>
      <c r="D125" s="6">
        <f>SUM(D127)</f>
        <v>600</v>
      </c>
      <c r="E125" s="6">
        <f>SUM(E127)</f>
        <v>0</v>
      </c>
      <c r="F125" s="104">
        <f>SUM(F127)</f>
        <v>6385</v>
      </c>
      <c r="G125" s="134">
        <f>SUM(G127)</f>
        <v>6385</v>
      </c>
      <c r="H125" s="134">
        <f>SUM(H127)</f>
        <v>6385</v>
      </c>
      <c r="I125" s="134">
        <f>(H125/G125)*100</f>
        <v>100</v>
      </c>
    </row>
    <row r="126" spans="1:9" ht="31.5">
      <c r="A126" s="3"/>
      <c r="B126" s="62"/>
      <c r="C126" s="42" t="s">
        <v>134</v>
      </c>
      <c r="D126" s="34"/>
      <c r="E126" s="34"/>
      <c r="F126" s="100">
        <f>SUM(F127)</f>
        <v>6385</v>
      </c>
      <c r="G126" s="99">
        <f>SUM(G127)</f>
        <v>6385</v>
      </c>
      <c r="H126" s="99">
        <f>SUM(H127)</f>
        <v>6385</v>
      </c>
      <c r="I126" s="134">
        <f>(H126/G126)*100</f>
        <v>100</v>
      </c>
    </row>
    <row r="127" spans="1:9" ht="45">
      <c r="A127" s="3"/>
      <c r="B127" s="14" t="s">
        <v>105</v>
      </c>
      <c r="C127" s="63" t="s">
        <v>106</v>
      </c>
      <c r="D127" s="8">
        <v>600</v>
      </c>
      <c r="E127" s="8">
        <v>0</v>
      </c>
      <c r="F127" s="97">
        <v>6385</v>
      </c>
      <c r="G127" s="135">
        <v>6385</v>
      </c>
      <c r="H127" s="135">
        <v>6385</v>
      </c>
      <c r="I127" s="135">
        <f>(H127/G127)*100</f>
        <v>100</v>
      </c>
    </row>
    <row r="128" spans="1:9" ht="15.75">
      <c r="A128" s="3"/>
      <c r="B128" s="167"/>
      <c r="C128" s="92"/>
      <c r="D128" s="161"/>
      <c r="E128" s="161"/>
      <c r="F128" s="96"/>
      <c r="G128" s="137"/>
      <c r="H128" s="137"/>
      <c r="I128" s="142"/>
    </row>
    <row r="129" spans="1:9" ht="15.75">
      <c r="A129" s="3"/>
      <c r="B129" s="5">
        <v>75107</v>
      </c>
      <c r="C129" s="42" t="s">
        <v>152</v>
      </c>
      <c r="D129" s="6">
        <f>SUM(D131)</f>
        <v>600</v>
      </c>
      <c r="E129" s="6">
        <f>SUM(E131)</f>
        <v>0</v>
      </c>
      <c r="F129" s="104">
        <f>SUM(F131)</f>
        <v>0</v>
      </c>
      <c r="G129" s="134">
        <f>SUM(G131)</f>
        <v>78592</v>
      </c>
      <c r="H129" s="134">
        <f>SUM(H131)</f>
        <v>75862</v>
      </c>
      <c r="I129" s="134">
        <f>(H129/G129)*100</f>
        <v>96.52636400651465</v>
      </c>
    </row>
    <row r="130" spans="1:9" ht="31.5">
      <c r="A130" s="3"/>
      <c r="B130" s="62"/>
      <c r="C130" s="42" t="s">
        <v>134</v>
      </c>
      <c r="D130" s="34"/>
      <c r="E130" s="34"/>
      <c r="F130" s="100">
        <f>SUM(F131)</f>
        <v>0</v>
      </c>
      <c r="G130" s="99">
        <f>SUM(G131)</f>
        <v>78592</v>
      </c>
      <c r="H130" s="99">
        <f>SUM(H131)</f>
        <v>75862</v>
      </c>
      <c r="I130" s="134">
        <f>(H130/G130)*100</f>
        <v>96.52636400651465</v>
      </c>
    </row>
    <row r="131" spans="1:9" ht="45">
      <c r="A131" s="3"/>
      <c r="B131" s="14" t="s">
        <v>105</v>
      </c>
      <c r="C131" s="63" t="s">
        <v>106</v>
      </c>
      <c r="D131" s="8">
        <v>600</v>
      </c>
      <c r="E131" s="8">
        <v>0</v>
      </c>
      <c r="F131" s="97">
        <v>0</v>
      </c>
      <c r="G131" s="135">
        <v>78592</v>
      </c>
      <c r="H131" s="135">
        <v>75862</v>
      </c>
      <c r="I131" s="155">
        <f>(H131/G131)*100</f>
        <v>96.52636400651465</v>
      </c>
    </row>
    <row r="132" spans="1:9" ht="15.75">
      <c r="A132" s="3"/>
      <c r="B132" s="167"/>
      <c r="C132" s="92"/>
      <c r="D132" s="161"/>
      <c r="E132" s="161"/>
      <c r="F132" s="96"/>
      <c r="G132" s="137"/>
      <c r="H132" s="137"/>
      <c r="I132" s="137"/>
    </row>
    <row r="133" spans="1:9" ht="47.25">
      <c r="A133" s="3"/>
      <c r="B133" s="5">
        <v>75109</v>
      </c>
      <c r="C133" s="42" t="s">
        <v>193</v>
      </c>
      <c r="D133" s="6">
        <f>SUM(D135)</f>
        <v>600</v>
      </c>
      <c r="E133" s="6">
        <f>SUM(E135)</f>
        <v>0</v>
      </c>
      <c r="F133" s="104">
        <f>SUM(F135)</f>
        <v>0</v>
      </c>
      <c r="G133" s="134">
        <f>SUM(G135)</f>
        <v>90035</v>
      </c>
      <c r="H133" s="134">
        <f>SUM(H135)</f>
        <v>86777.59</v>
      </c>
      <c r="I133" s="134">
        <f>(H133/G133)*100</f>
        <v>96.38206253123785</v>
      </c>
    </row>
    <row r="134" spans="1:9" ht="31.5">
      <c r="A134" s="3"/>
      <c r="B134" s="62"/>
      <c r="C134" s="42" t="s">
        <v>134</v>
      </c>
      <c r="D134" s="34"/>
      <c r="E134" s="34"/>
      <c r="F134" s="100">
        <f>SUM(F135)</f>
        <v>0</v>
      </c>
      <c r="G134" s="99">
        <f>SUM(G135)</f>
        <v>90035</v>
      </c>
      <c r="H134" s="99">
        <f>SUM(H135)</f>
        <v>86777.59</v>
      </c>
      <c r="I134" s="134">
        <f>(H134/G134)*100</f>
        <v>96.38206253123785</v>
      </c>
    </row>
    <row r="135" spans="1:9" ht="45.75" thickBot="1">
      <c r="A135" s="3"/>
      <c r="B135" s="14" t="s">
        <v>105</v>
      </c>
      <c r="C135" s="63" t="s">
        <v>106</v>
      </c>
      <c r="D135" s="8">
        <v>600</v>
      </c>
      <c r="E135" s="8">
        <v>0</v>
      </c>
      <c r="F135" s="97">
        <v>0</v>
      </c>
      <c r="G135" s="135">
        <v>90035</v>
      </c>
      <c r="H135" s="135">
        <v>86777.59</v>
      </c>
      <c r="I135" s="163">
        <f>(H135/G135)*100</f>
        <v>96.38206253123785</v>
      </c>
    </row>
    <row r="136" spans="1:9" ht="28.5" customHeight="1" thickBot="1">
      <c r="A136" s="3"/>
      <c r="B136" s="39"/>
      <c r="C136" s="211" t="s">
        <v>110</v>
      </c>
      <c r="D136" s="30" t="e">
        <f>SUM(#REF!,D123)</f>
        <v>#REF!</v>
      </c>
      <c r="E136" s="30" t="e">
        <f>SUM(#REF!,E123)</f>
        <v>#REF!</v>
      </c>
      <c r="F136" s="94">
        <f>SUM(F125,F129,F133)</f>
        <v>6385</v>
      </c>
      <c r="G136" s="136">
        <f>SUM(G125,G129,G133)</f>
        <v>175012</v>
      </c>
      <c r="H136" s="136">
        <f>SUM(H125,H129,H133)</f>
        <v>169024.59</v>
      </c>
      <c r="I136" s="134">
        <f>(H136/G136)*100</f>
        <v>96.57885744977487</v>
      </c>
    </row>
    <row r="137" spans="1:9" ht="10.5" customHeight="1" thickBot="1">
      <c r="A137" s="3"/>
      <c r="B137" s="82"/>
      <c r="C137" s="211"/>
      <c r="D137" s="111"/>
      <c r="E137" s="111"/>
      <c r="F137" s="109"/>
      <c r="G137" s="174"/>
      <c r="H137" s="174"/>
      <c r="I137" s="138"/>
    </row>
    <row r="138" spans="1:9" ht="15.75">
      <c r="A138" s="3"/>
      <c r="B138" s="79">
        <v>752</v>
      </c>
      <c r="C138" s="42" t="s">
        <v>111</v>
      </c>
      <c r="D138" s="64"/>
      <c r="E138" s="64"/>
      <c r="F138" s="119"/>
      <c r="G138" s="176"/>
      <c r="H138" s="176"/>
      <c r="I138" s="134"/>
    </row>
    <row r="139" spans="1:9" ht="15.75">
      <c r="A139" s="3"/>
      <c r="B139" s="5">
        <v>75212</v>
      </c>
      <c r="C139" s="210" t="s">
        <v>112</v>
      </c>
      <c r="D139" s="6">
        <f>SUM(D141)</f>
        <v>600</v>
      </c>
      <c r="E139" s="6">
        <f>SUM(E141)</f>
        <v>0</v>
      </c>
      <c r="F139" s="104">
        <f>SUM(F141)</f>
        <v>2500</v>
      </c>
      <c r="G139" s="134">
        <f>SUM(G141)</f>
        <v>2500</v>
      </c>
      <c r="H139" s="134">
        <f>SUM(H141)</f>
        <v>2500</v>
      </c>
      <c r="I139" s="134">
        <f>(H139/G139)*100</f>
        <v>100</v>
      </c>
    </row>
    <row r="140" spans="1:9" ht="31.5">
      <c r="A140" s="3"/>
      <c r="B140" s="62"/>
      <c r="C140" s="42" t="s">
        <v>134</v>
      </c>
      <c r="D140" s="34"/>
      <c r="E140" s="34"/>
      <c r="F140" s="100">
        <f>SUM(F141)</f>
        <v>2500</v>
      </c>
      <c r="G140" s="99">
        <f>SUM(G141)</f>
        <v>2500</v>
      </c>
      <c r="H140" s="99">
        <f>SUM(H141)</f>
        <v>2500</v>
      </c>
      <c r="I140" s="134">
        <f>(H140/G140)*100</f>
        <v>100</v>
      </c>
    </row>
    <row r="141" spans="1:9" ht="45.75" thickBot="1">
      <c r="A141" s="3"/>
      <c r="B141" s="14" t="s">
        <v>105</v>
      </c>
      <c r="C141" s="63" t="s">
        <v>106</v>
      </c>
      <c r="D141" s="8">
        <v>600</v>
      </c>
      <c r="E141" s="8">
        <v>0</v>
      </c>
      <c r="F141" s="97">
        <v>2500</v>
      </c>
      <c r="G141" s="135">
        <v>2500</v>
      </c>
      <c r="H141" s="135">
        <v>2500</v>
      </c>
      <c r="I141" s="163">
        <f>(H141/G141)*100</f>
        <v>100</v>
      </c>
    </row>
    <row r="142" spans="1:9" ht="28.5" customHeight="1" thickBot="1">
      <c r="A142" s="3"/>
      <c r="B142" s="39"/>
      <c r="C142" s="211" t="s">
        <v>113</v>
      </c>
      <c r="D142" s="30" t="e">
        <f>SUM(#REF!,#REF!)</f>
        <v>#REF!</v>
      </c>
      <c r="E142" s="30" t="e">
        <f>SUM(#REF!,#REF!)</f>
        <v>#REF!</v>
      </c>
      <c r="F142" s="94">
        <f>SUM(F139)</f>
        <v>2500</v>
      </c>
      <c r="G142" s="136">
        <f>SUM(G139)</f>
        <v>2500</v>
      </c>
      <c r="H142" s="136">
        <f>SUM(H139)</f>
        <v>2500</v>
      </c>
      <c r="I142" s="134">
        <f>(H142/G142)*100</f>
        <v>100</v>
      </c>
    </row>
    <row r="143" spans="1:9" ht="9.75" customHeight="1" thickBot="1">
      <c r="A143" s="3"/>
      <c r="B143" s="82"/>
      <c r="C143" s="211"/>
      <c r="D143" s="83"/>
      <c r="E143" s="83"/>
      <c r="F143" s="95"/>
      <c r="G143" s="170"/>
      <c r="H143" s="170"/>
      <c r="I143" s="138"/>
    </row>
    <row r="144" spans="1:9" ht="35.25" customHeight="1">
      <c r="A144" s="3"/>
      <c r="B144" s="79">
        <v>754</v>
      </c>
      <c r="C144" s="42" t="s">
        <v>54</v>
      </c>
      <c r="D144" s="64"/>
      <c r="E144" s="64"/>
      <c r="F144" s="119"/>
      <c r="G144" s="176"/>
      <c r="H144" s="176"/>
      <c r="I144" s="143"/>
    </row>
    <row r="145" spans="1:9" ht="17.25" customHeight="1">
      <c r="A145" s="3"/>
      <c r="B145" s="15"/>
      <c r="C145" s="218"/>
      <c r="D145" s="32"/>
      <c r="E145" s="32"/>
      <c r="F145" s="96"/>
      <c r="G145" s="173"/>
      <c r="H145" s="173"/>
      <c r="I145" s="137"/>
    </row>
    <row r="146" spans="1:9" ht="18.75" customHeight="1">
      <c r="A146" s="3"/>
      <c r="B146" s="5">
        <v>75414</v>
      </c>
      <c r="C146" s="210" t="s">
        <v>177</v>
      </c>
      <c r="D146" s="6">
        <f>SUM(D148)</f>
        <v>5000</v>
      </c>
      <c r="E146" s="6">
        <f>SUM(E148)</f>
        <v>0</v>
      </c>
      <c r="F146" s="104">
        <f>SUM(F147)</f>
        <v>1000</v>
      </c>
      <c r="G146" s="134">
        <f>SUM(G147)</f>
        <v>0</v>
      </c>
      <c r="H146" s="134">
        <f>SUM(H147)</f>
        <v>0</v>
      </c>
      <c r="I146" s="134"/>
    </row>
    <row r="147" spans="1:9" ht="31.5">
      <c r="A147" s="3"/>
      <c r="B147" s="62"/>
      <c r="C147" s="42" t="s">
        <v>132</v>
      </c>
      <c r="D147" s="34"/>
      <c r="E147" s="34"/>
      <c r="F147" s="100">
        <f>SUM(F148:F149)</f>
        <v>1000</v>
      </c>
      <c r="G147" s="99">
        <f>SUM(G148:G149)</f>
        <v>0</v>
      </c>
      <c r="H147" s="99">
        <f>SUM(H148:H149)</f>
        <v>0</v>
      </c>
      <c r="I147" s="134"/>
    </row>
    <row r="148" spans="1:9" ht="45">
      <c r="A148" s="3"/>
      <c r="B148" s="26" t="s">
        <v>105</v>
      </c>
      <c r="C148" s="63" t="s">
        <v>106</v>
      </c>
      <c r="D148" s="28">
        <v>5000</v>
      </c>
      <c r="E148" s="28">
        <v>0</v>
      </c>
      <c r="F148" s="98">
        <v>1000</v>
      </c>
      <c r="G148" s="155">
        <v>0</v>
      </c>
      <c r="H148" s="155">
        <v>0</v>
      </c>
      <c r="I148" s="155"/>
    </row>
    <row r="149" spans="1:9" ht="17.25" customHeight="1">
      <c r="A149" s="3"/>
      <c r="B149" s="15"/>
      <c r="C149" s="218"/>
      <c r="D149" s="32"/>
      <c r="E149" s="32"/>
      <c r="F149" s="96"/>
      <c r="G149" s="137"/>
      <c r="H149" s="137"/>
      <c r="I149" s="137"/>
    </row>
    <row r="150" spans="1:9" ht="18.75" customHeight="1">
      <c r="A150" s="3"/>
      <c r="B150" s="5">
        <v>75416</v>
      </c>
      <c r="C150" s="210" t="s">
        <v>11</v>
      </c>
      <c r="D150" s="6">
        <f>SUM(D152)</f>
        <v>5000</v>
      </c>
      <c r="E150" s="6">
        <f>SUM(E152)</f>
        <v>0</v>
      </c>
      <c r="F150" s="104">
        <f>SUM(F151)</f>
        <v>26000</v>
      </c>
      <c r="G150" s="134">
        <f>SUM(G151)</f>
        <v>26000</v>
      </c>
      <c r="H150" s="134">
        <f>SUM(H151)</f>
        <v>22898.34</v>
      </c>
      <c r="I150" s="134">
        <f>(H150/G150)*100</f>
        <v>88.07053846153846</v>
      </c>
    </row>
    <row r="151" spans="1:9" ht="31.5">
      <c r="A151" s="3"/>
      <c r="B151" s="62"/>
      <c r="C151" s="42" t="s">
        <v>132</v>
      </c>
      <c r="D151" s="34"/>
      <c r="E151" s="34"/>
      <c r="F151" s="100">
        <f>SUM(F152:F153)</f>
        <v>26000</v>
      </c>
      <c r="G151" s="99">
        <f>SUM(G152:G153)</f>
        <v>26000</v>
      </c>
      <c r="H151" s="99">
        <f>SUM(H152:H153)</f>
        <v>22898.34</v>
      </c>
      <c r="I151" s="134">
        <f>(H151/G151)*100</f>
        <v>88.07053846153846</v>
      </c>
    </row>
    <row r="152" spans="1:9" ht="15.75">
      <c r="A152" s="3"/>
      <c r="B152" s="15" t="s">
        <v>71</v>
      </c>
      <c r="C152" s="218" t="s">
        <v>29</v>
      </c>
      <c r="D152" s="32">
        <v>5000</v>
      </c>
      <c r="E152" s="32">
        <v>0</v>
      </c>
      <c r="F152" s="96">
        <v>26000</v>
      </c>
      <c r="G152" s="137">
        <v>26000</v>
      </c>
      <c r="H152" s="137">
        <v>22574.38</v>
      </c>
      <c r="I152" s="135">
        <f>(H152/G152)*100</f>
        <v>86.82453846153847</v>
      </c>
    </row>
    <row r="153" spans="1:9" ht="21" customHeight="1">
      <c r="A153" s="3"/>
      <c r="B153" s="73" t="s">
        <v>115</v>
      </c>
      <c r="C153" s="222" t="s">
        <v>20</v>
      </c>
      <c r="D153" s="34">
        <v>17000</v>
      </c>
      <c r="E153" s="34">
        <v>0</v>
      </c>
      <c r="F153" s="98">
        <v>0</v>
      </c>
      <c r="G153" s="155">
        <v>0</v>
      </c>
      <c r="H153" s="155">
        <v>323.96</v>
      </c>
      <c r="I153" s="135"/>
    </row>
    <row r="154" spans="1:9" ht="21" customHeight="1">
      <c r="A154" s="3"/>
      <c r="B154" s="44"/>
      <c r="C154" s="221"/>
      <c r="D154" s="10"/>
      <c r="E154" s="10"/>
      <c r="F154" s="96"/>
      <c r="G154" s="137"/>
      <c r="H154" s="137"/>
      <c r="I154" s="137"/>
    </row>
    <row r="155" spans="1:9" ht="18.75" customHeight="1">
      <c r="A155" s="3"/>
      <c r="B155" s="5">
        <v>75478</v>
      </c>
      <c r="C155" s="210" t="s">
        <v>153</v>
      </c>
      <c r="D155" s="6">
        <f>SUM(D158)</f>
        <v>451000</v>
      </c>
      <c r="E155" s="6">
        <f>SUM(E158)</f>
        <v>0</v>
      </c>
      <c r="F155" s="104">
        <f>SUM(F156)</f>
        <v>0</v>
      </c>
      <c r="G155" s="134">
        <f>SUM(G156)</f>
        <v>117689</v>
      </c>
      <c r="H155" s="134">
        <f>SUM(H156)</f>
        <v>117688.63</v>
      </c>
      <c r="I155" s="134">
        <f>(H155/G155)*100</f>
        <v>99.9996856120793</v>
      </c>
    </row>
    <row r="156" spans="1:9" ht="31.5">
      <c r="A156" s="3"/>
      <c r="B156" s="62"/>
      <c r="C156" s="42" t="s">
        <v>132</v>
      </c>
      <c r="D156" s="34"/>
      <c r="E156" s="34"/>
      <c r="F156" s="100">
        <f>SUM(F157:F158)</f>
        <v>0</v>
      </c>
      <c r="G156" s="99">
        <f>SUM(G157:G158)</f>
        <v>117689</v>
      </c>
      <c r="H156" s="99">
        <f>SUM(H157:H158)</f>
        <v>117688.63</v>
      </c>
      <c r="I156" s="134">
        <f>(H156/G156)*100</f>
        <v>99.9996856120793</v>
      </c>
    </row>
    <row r="157" spans="1:9" ht="45">
      <c r="A157" s="3"/>
      <c r="B157" s="26" t="s">
        <v>105</v>
      </c>
      <c r="C157" s="63" t="s">
        <v>106</v>
      </c>
      <c r="D157" s="28">
        <v>5000</v>
      </c>
      <c r="E157" s="28">
        <v>0</v>
      </c>
      <c r="F157" s="98">
        <v>0</v>
      </c>
      <c r="G157" s="155">
        <v>17400</v>
      </c>
      <c r="H157" s="155">
        <v>17400</v>
      </c>
      <c r="I157" s="135">
        <f>(H157/G157)*100</f>
        <v>100</v>
      </c>
    </row>
    <row r="158" spans="1:9" ht="34.5" customHeight="1" thickBot="1">
      <c r="A158" s="22"/>
      <c r="B158" s="72">
        <v>2030</v>
      </c>
      <c r="C158" s="27" t="s">
        <v>49</v>
      </c>
      <c r="D158" s="34">
        <v>451000</v>
      </c>
      <c r="E158" s="34">
        <v>0</v>
      </c>
      <c r="F158" s="98">
        <v>0</v>
      </c>
      <c r="G158" s="155">
        <v>100289</v>
      </c>
      <c r="H158" s="155">
        <v>100288.63</v>
      </c>
      <c r="I158" s="163">
        <f>(H158/G158)*100</f>
        <v>99.99963106621863</v>
      </c>
    </row>
    <row r="159" spans="1:9" ht="27.75" customHeight="1" thickBot="1">
      <c r="A159" s="3"/>
      <c r="B159" s="39"/>
      <c r="C159" s="216" t="s">
        <v>12</v>
      </c>
      <c r="D159" s="30">
        <f>SUM(D150)</f>
        <v>5000</v>
      </c>
      <c r="E159" s="30">
        <f>SUM(E150)</f>
        <v>0</v>
      </c>
      <c r="F159" s="94">
        <f>SUM(F146,F150,F155)</f>
        <v>27000</v>
      </c>
      <c r="G159" s="136">
        <f>SUM(G146,G150,G155)</f>
        <v>143689</v>
      </c>
      <c r="H159" s="136">
        <f>SUM(H146,H150,H155)</f>
        <v>140586.97</v>
      </c>
      <c r="I159" s="134">
        <f>(H159/G159)*100</f>
        <v>97.84114998364524</v>
      </c>
    </row>
    <row r="160" spans="1:9" ht="10.5" customHeight="1" thickBot="1">
      <c r="A160" s="3"/>
      <c r="B160" s="82"/>
      <c r="C160" s="223"/>
      <c r="D160" s="82"/>
      <c r="E160" s="82"/>
      <c r="F160" s="103"/>
      <c r="G160" s="177"/>
      <c r="H160" s="177"/>
      <c r="I160" s="144"/>
    </row>
    <row r="161" spans="1:9" ht="55.5" customHeight="1">
      <c r="A161" s="3"/>
      <c r="B161" s="47">
        <v>756</v>
      </c>
      <c r="C161" s="224" t="s">
        <v>55</v>
      </c>
      <c r="D161" s="87"/>
      <c r="E161" s="64"/>
      <c r="F161" s="119"/>
      <c r="G161" s="176"/>
      <c r="H161" s="176"/>
      <c r="I161" s="143"/>
    </row>
    <row r="162" spans="1:9" ht="26.25" customHeight="1">
      <c r="A162" s="3"/>
      <c r="B162" s="47">
        <v>75601</v>
      </c>
      <c r="C162" s="48" t="s">
        <v>30</v>
      </c>
      <c r="D162" s="40">
        <f>SUM(D165)</f>
        <v>129330</v>
      </c>
      <c r="E162" s="40">
        <f>SUM(E165)</f>
        <v>0</v>
      </c>
      <c r="F162" s="104">
        <f>SUM(F164)</f>
        <v>127152</v>
      </c>
      <c r="G162" s="134">
        <f>SUM(G164)</f>
        <v>127152</v>
      </c>
      <c r="H162" s="134">
        <f>SUM(H164)</f>
        <v>131846.5</v>
      </c>
      <c r="I162" s="134">
        <f>SUM(I164)</f>
        <v>103.69203787592802</v>
      </c>
    </row>
    <row r="163" spans="1:9" ht="15.75" customHeight="1" hidden="1">
      <c r="A163" s="3"/>
      <c r="B163" s="4"/>
      <c r="C163" s="214"/>
      <c r="D163" s="11"/>
      <c r="E163" s="11"/>
      <c r="F163" s="102"/>
      <c r="G163" s="142"/>
      <c r="H163" s="142"/>
      <c r="I163" s="142"/>
    </row>
    <row r="164" spans="1:9" ht="31.5">
      <c r="A164" s="3"/>
      <c r="B164" s="62"/>
      <c r="C164" s="42" t="s">
        <v>124</v>
      </c>
      <c r="D164" s="34"/>
      <c r="E164" s="34"/>
      <c r="F164" s="100">
        <f>SUM(F165:F166)</f>
        <v>127152</v>
      </c>
      <c r="G164" s="99">
        <f>SUM(G165:G166)</f>
        <v>127152</v>
      </c>
      <c r="H164" s="99">
        <f>SUM(H165:H166)</f>
        <v>131846.5</v>
      </c>
      <c r="I164" s="134">
        <f>(H164/G164)*100</f>
        <v>103.69203787592802</v>
      </c>
    </row>
    <row r="165" spans="1:9" ht="30">
      <c r="A165" s="3"/>
      <c r="B165" s="14" t="s">
        <v>72</v>
      </c>
      <c r="C165" s="88" t="s">
        <v>56</v>
      </c>
      <c r="D165" s="25">
        <v>129330</v>
      </c>
      <c r="E165" s="25">
        <v>0</v>
      </c>
      <c r="F165" s="97">
        <v>127152</v>
      </c>
      <c r="G165" s="135">
        <v>127152</v>
      </c>
      <c r="H165" s="135">
        <v>131192.1</v>
      </c>
      <c r="I165" s="135">
        <f>(H165/G165)*100</f>
        <v>103.17737825594564</v>
      </c>
    </row>
    <row r="166" spans="1:9" ht="27.75" customHeight="1">
      <c r="A166" s="3"/>
      <c r="B166" s="73" t="s">
        <v>77</v>
      </c>
      <c r="C166" s="63" t="s">
        <v>58</v>
      </c>
      <c r="D166" s="74">
        <v>44698</v>
      </c>
      <c r="E166" s="74">
        <v>0</v>
      </c>
      <c r="F166" s="98">
        <v>0</v>
      </c>
      <c r="G166" s="155">
        <v>0</v>
      </c>
      <c r="H166" s="155">
        <v>654.4</v>
      </c>
      <c r="I166" s="135"/>
    </row>
    <row r="167" spans="1:9" ht="51.75" customHeight="1">
      <c r="A167" s="3"/>
      <c r="B167" s="41">
        <v>75615</v>
      </c>
      <c r="C167" s="42" t="s">
        <v>61</v>
      </c>
      <c r="D167" s="43">
        <f>SUM(D169:D175)</f>
        <v>10583590</v>
      </c>
      <c r="E167" s="43">
        <f>SUM(E169:E175)</f>
        <v>0</v>
      </c>
      <c r="F167" s="104">
        <f>SUM(F168)</f>
        <v>13191931</v>
      </c>
      <c r="G167" s="134">
        <f>SUM(G168)</f>
        <v>13191931</v>
      </c>
      <c r="H167" s="134">
        <f>SUM(H168)</f>
        <v>13155863.929999998</v>
      </c>
      <c r="I167" s="134">
        <f>SUM(I168)</f>
        <v>99.7265974935739</v>
      </c>
    </row>
    <row r="168" spans="1:9" ht="31.5">
      <c r="A168" s="3"/>
      <c r="B168" s="62"/>
      <c r="C168" s="42" t="s">
        <v>127</v>
      </c>
      <c r="D168" s="34"/>
      <c r="E168" s="34"/>
      <c r="F168" s="105">
        <f>SUM(F169:F177,)</f>
        <v>13191931</v>
      </c>
      <c r="G168" s="194">
        <f>SUM(G169:G177,)</f>
        <v>13191931</v>
      </c>
      <c r="H168" s="194">
        <f>SUM(H169:H177,)</f>
        <v>13155863.929999998</v>
      </c>
      <c r="I168" s="134">
        <f>(H168/G168)*100</f>
        <v>99.7265974935739</v>
      </c>
    </row>
    <row r="169" spans="1:9" ht="15.75">
      <c r="A169" s="3"/>
      <c r="B169" s="35" t="s">
        <v>73</v>
      </c>
      <c r="C169" s="222" t="s">
        <v>35</v>
      </c>
      <c r="D169" s="34">
        <v>10127087</v>
      </c>
      <c r="E169" s="34">
        <v>0</v>
      </c>
      <c r="F169" s="98">
        <v>12150000</v>
      </c>
      <c r="G169" s="155">
        <v>12150000</v>
      </c>
      <c r="H169" s="155">
        <v>12184465.54</v>
      </c>
      <c r="I169" s="135">
        <f aca="true" t="shared" si="2" ref="I169:I177">(H169/G169)*100</f>
        <v>100.28366699588476</v>
      </c>
    </row>
    <row r="170" spans="1:9" ht="15.75">
      <c r="A170" s="3"/>
      <c r="B170" s="35" t="s">
        <v>74</v>
      </c>
      <c r="C170" s="222" t="s">
        <v>36</v>
      </c>
      <c r="D170" s="34">
        <v>886</v>
      </c>
      <c r="E170" s="34">
        <v>0</v>
      </c>
      <c r="F170" s="98">
        <v>8500</v>
      </c>
      <c r="G170" s="155">
        <v>8500</v>
      </c>
      <c r="H170" s="155">
        <v>2744</v>
      </c>
      <c r="I170" s="135">
        <f t="shared" si="2"/>
        <v>32.28235294117647</v>
      </c>
    </row>
    <row r="171" spans="1:9" ht="15.75">
      <c r="A171" s="3"/>
      <c r="B171" s="35" t="s">
        <v>83</v>
      </c>
      <c r="C171" s="222" t="s">
        <v>84</v>
      </c>
      <c r="D171" s="34">
        <v>29</v>
      </c>
      <c r="E171" s="34">
        <v>0</v>
      </c>
      <c r="F171" s="98">
        <v>11</v>
      </c>
      <c r="G171" s="155">
        <v>11</v>
      </c>
      <c r="H171" s="155">
        <v>10</v>
      </c>
      <c r="I171" s="135">
        <f t="shared" si="2"/>
        <v>90.9090909090909</v>
      </c>
    </row>
    <row r="172" spans="1:9" ht="15.75">
      <c r="A172" s="3"/>
      <c r="B172" s="35" t="s">
        <v>75</v>
      </c>
      <c r="C172" s="222" t="s">
        <v>37</v>
      </c>
      <c r="D172" s="34">
        <v>292990</v>
      </c>
      <c r="E172" s="34">
        <v>0</v>
      </c>
      <c r="F172" s="98">
        <v>285000</v>
      </c>
      <c r="G172" s="155">
        <v>285000</v>
      </c>
      <c r="H172" s="155">
        <v>267650.2</v>
      </c>
      <c r="I172" s="135">
        <f t="shared" si="2"/>
        <v>93.91235087719298</v>
      </c>
    </row>
    <row r="173" spans="1:9" ht="15.75">
      <c r="A173" s="3"/>
      <c r="B173" s="73" t="s">
        <v>76</v>
      </c>
      <c r="C173" s="225" t="s">
        <v>57</v>
      </c>
      <c r="D173" s="34">
        <v>107900</v>
      </c>
      <c r="E173" s="34">
        <v>0</v>
      </c>
      <c r="F173" s="98">
        <v>3420</v>
      </c>
      <c r="G173" s="155">
        <v>3420</v>
      </c>
      <c r="H173" s="155">
        <v>13539.5</v>
      </c>
      <c r="I173" s="135">
        <f t="shared" si="2"/>
        <v>395.89181286549706</v>
      </c>
    </row>
    <row r="174" spans="1:9" ht="23.25" customHeight="1">
      <c r="A174" s="3"/>
      <c r="B174" s="26" t="s">
        <v>65</v>
      </c>
      <c r="C174" s="27" t="s">
        <v>27</v>
      </c>
      <c r="D174" s="28">
        <v>10000</v>
      </c>
      <c r="E174" s="28">
        <v>0</v>
      </c>
      <c r="F174" s="98">
        <v>0</v>
      </c>
      <c r="G174" s="155">
        <v>0</v>
      </c>
      <c r="H174" s="155">
        <v>1579.28</v>
      </c>
      <c r="I174" s="135"/>
    </row>
    <row r="175" spans="1:9" ht="15.75">
      <c r="A175" s="3"/>
      <c r="B175" s="73" t="s">
        <v>77</v>
      </c>
      <c r="C175" s="63" t="s">
        <v>58</v>
      </c>
      <c r="D175" s="74">
        <v>44698</v>
      </c>
      <c r="E175" s="74">
        <v>0</v>
      </c>
      <c r="F175" s="98">
        <v>45000</v>
      </c>
      <c r="G175" s="155">
        <v>45000</v>
      </c>
      <c r="H175" s="155">
        <v>20679.41</v>
      </c>
      <c r="I175" s="135">
        <f t="shared" si="2"/>
        <v>45.95424444444444</v>
      </c>
    </row>
    <row r="176" spans="1:9" ht="15" customHeight="1" hidden="1">
      <c r="A176" s="3"/>
      <c r="B176" s="23"/>
      <c r="C176" s="212"/>
      <c r="D176" s="4"/>
      <c r="E176" s="4"/>
      <c r="F176" s="96"/>
      <c r="G176" s="137"/>
      <c r="H176" s="137"/>
      <c r="I176" s="135" t="e">
        <f t="shared" si="2"/>
        <v>#DIV/0!</v>
      </c>
    </row>
    <row r="177" spans="1:9" ht="26.25" customHeight="1">
      <c r="A177" s="3"/>
      <c r="B177" s="206" t="s">
        <v>99</v>
      </c>
      <c r="C177" s="88" t="s">
        <v>135</v>
      </c>
      <c r="D177" s="207">
        <v>44698</v>
      </c>
      <c r="E177" s="207">
        <v>0</v>
      </c>
      <c r="F177" s="97">
        <v>700000</v>
      </c>
      <c r="G177" s="135">
        <v>700000</v>
      </c>
      <c r="H177" s="135">
        <v>665196</v>
      </c>
      <c r="I177" s="135">
        <f t="shared" si="2"/>
        <v>95.028</v>
      </c>
    </row>
    <row r="178" spans="1:9" ht="47.25">
      <c r="A178" s="3"/>
      <c r="B178" s="26">
        <v>75616</v>
      </c>
      <c r="C178" s="204" t="s">
        <v>62</v>
      </c>
      <c r="D178" s="75">
        <f>SUM(D180:D187)</f>
        <v>3404504</v>
      </c>
      <c r="E178" s="75">
        <f>SUM(E180:E187)</f>
        <v>0</v>
      </c>
      <c r="F178" s="100">
        <f>SUM(F179)</f>
        <v>4081212</v>
      </c>
      <c r="G178" s="99">
        <f>SUM(G179)</f>
        <v>4081212</v>
      </c>
      <c r="H178" s="99">
        <f>SUM(H179)</f>
        <v>4690953.009999999</v>
      </c>
      <c r="I178" s="99">
        <f>SUM(I179)</f>
        <v>114.94019448144324</v>
      </c>
    </row>
    <row r="179" spans="1:9" ht="35.25" customHeight="1">
      <c r="A179" s="3"/>
      <c r="B179" s="62"/>
      <c r="C179" s="42" t="s">
        <v>130</v>
      </c>
      <c r="D179" s="34"/>
      <c r="E179" s="34"/>
      <c r="F179" s="100">
        <f>SUM(F180:F189)</f>
        <v>4081212</v>
      </c>
      <c r="G179" s="99">
        <f>SUM(G180:G189)</f>
        <v>4081212</v>
      </c>
      <c r="H179" s="99">
        <f>SUM(H180:H189)</f>
        <v>4690953.009999999</v>
      </c>
      <c r="I179" s="134">
        <f>(H179/G179)*100</f>
        <v>114.94019448144324</v>
      </c>
    </row>
    <row r="180" spans="1:9" ht="15" customHeight="1">
      <c r="A180" s="3"/>
      <c r="B180" s="21" t="s">
        <v>73</v>
      </c>
      <c r="C180" s="214" t="s">
        <v>35</v>
      </c>
      <c r="D180" s="10">
        <v>2539000</v>
      </c>
      <c r="E180" s="10">
        <v>0</v>
      </c>
      <c r="F180" s="96">
        <v>2550000</v>
      </c>
      <c r="G180" s="137">
        <v>2550000</v>
      </c>
      <c r="H180" s="137">
        <v>2860115.36</v>
      </c>
      <c r="I180" s="135">
        <f aca="true" t="shared" si="3" ref="I180:I187">(H180/G180)*100</f>
        <v>112.16138666666666</v>
      </c>
    </row>
    <row r="181" spans="1:9" ht="15" customHeight="1">
      <c r="A181" s="3"/>
      <c r="B181" s="35" t="s">
        <v>74</v>
      </c>
      <c r="C181" s="222" t="s">
        <v>36</v>
      </c>
      <c r="D181" s="34">
        <v>18583</v>
      </c>
      <c r="E181" s="34">
        <v>0</v>
      </c>
      <c r="F181" s="98">
        <v>37000</v>
      </c>
      <c r="G181" s="155">
        <v>37000</v>
      </c>
      <c r="H181" s="155">
        <v>22206.55</v>
      </c>
      <c r="I181" s="135">
        <f t="shared" si="3"/>
        <v>60.0177027027027</v>
      </c>
    </row>
    <row r="182" spans="1:9" ht="15" customHeight="1">
      <c r="A182" s="3"/>
      <c r="B182" s="21" t="s">
        <v>75</v>
      </c>
      <c r="C182" s="214" t="s">
        <v>37</v>
      </c>
      <c r="D182" s="10">
        <v>196465</v>
      </c>
      <c r="E182" s="10">
        <v>0</v>
      </c>
      <c r="F182" s="96">
        <v>135000</v>
      </c>
      <c r="G182" s="137">
        <v>135000</v>
      </c>
      <c r="H182" s="137">
        <v>159046.01</v>
      </c>
      <c r="I182" s="135">
        <f t="shared" si="3"/>
        <v>117.81185925925925</v>
      </c>
    </row>
    <row r="183" spans="1:9" ht="15" customHeight="1">
      <c r="A183" s="3"/>
      <c r="B183" s="73" t="s">
        <v>78</v>
      </c>
      <c r="C183" s="222" t="s">
        <v>38</v>
      </c>
      <c r="D183" s="34">
        <v>153750</v>
      </c>
      <c r="E183" s="34">
        <v>0</v>
      </c>
      <c r="F183" s="98">
        <v>176712</v>
      </c>
      <c r="G183" s="155">
        <v>176712</v>
      </c>
      <c r="H183" s="155">
        <v>212129.64</v>
      </c>
      <c r="I183" s="135">
        <f t="shared" si="3"/>
        <v>120.04257775363303</v>
      </c>
    </row>
    <row r="184" spans="1:9" ht="15" customHeight="1">
      <c r="A184" s="3"/>
      <c r="B184" s="44" t="s">
        <v>79</v>
      </c>
      <c r="C184" s="214" t="s">
        <v>39</v>
      </c>
      <c r="D184" s="10">
        <v>17000</v>
      </c>
      <c r="E184" s="10">
        <v>0</v>
      </c>
      <c r="F184" s="96">
        <v>11000</v>
      </c>
      <c r="G184" s="137">
        <v>11000</v>
      </c>
      <c r="H184" s="137">
        <v>66312.75</v>
      </c>
      <c r="I184" s="135">
        <f t="shared" si="3"/>
        <v>602.8431818181818</v>
      </c>
    </row>
    <row r="185" spans="1:9" ht="15.75">
      <c r="A185" s="3"/>
      <c r="B185" s="73" t="s">
        <v>76</v>
      </c>
      <c r="C185" s="225" t="s">
        <v>57</v>
      </c>
      <c r="D185" s="34">
        <v>431706</v>
      </c>
      <c r="E185" s="34">
        <v>0</v>
      </c>
      <c r="F185" s="98">
        <v>1133000</v>
      </c>
      <c r="G185" s="155">
        <v>1133000</v>
      </c>
      <c r="H185" s="155">
        <v>1267245.74</v>
      </c>
      <c r="I185" s="135">
        <f t="shared" si="3"/>
        <v>111.84869726390114</v>
      </c>
    </row>
    <row r="186" spans="1:9" ht="23.25" customHeight="1">
      <c r="A186" s="3"/>
      <c r="B186" s="26" t="s">
        <v>65</v>
      </c>
      <c r="C186" s="27" t="s">
        <v>27</v>
      </c>
      <c r="D186" s="28">
        <v>10000</v>
      </c>
      <c r="E186" s="28">
        <v>0</v>
      </c>
      <c r="F186" s="98">
        <v>0</v>
      </c>
      <c r="G186" s="155">
        <v>0</v>
      </c>
      <c r="H186" s="155">
        <v>13701.02</v>
      </c>
      <c r="I186" s="135"/>
    </row>
    <row r="187" spans="1:9" ht="21.75" customHeight="1">
      <c r="A187" s="3"/>
      <c r="B187" s="73" t="s">
        <v>77</v>
      </c>
      <c r="C187" s="63" t="s">
        <v>58</v>
      </c>
      <c r="D187" s="34">
        <v>38000</v>
      </c>
      <c r="E187" s="34">
        <v>0</v>
      </c>
      <c r="F187" s="98">
        <v>38500</v>
      </c>
      <c r="G187" s="155">
        <v>38500</v>
      </c>
      <c r="H187" s="155">
        <v>90149.14</v>
      </c>
      <c r="I187" s="135">
        <f t="shared" si="3"/>
        <v>234.15361038961038</v>
      </c>
    </row>
    <row r="188" spans="1:9" ht="0.75" customHeight="1" hidden="1">
      <c r="A188" s="3"/>
      <c r="B188" s="45"/>
      <c r="C188" s="212"/>
      <c r="D188" s="4"/>
      <c r="E188" s="4"/>
      <c r="F188" s="96"/>
      <c r="G188" s="137"/>
      <c r="H188" s="137"/>
      <c r="I188" s="137"/>
    </row>
    <row r="189" spans="1:9" ht="21" customHeight="1">
      <c r="A189" s="3"/>
      <c r="B189" s="14" t="s">
        <v>115</v>
      </c>
      <c r="C189" s="24" t="s">
        <v>118</v>
      </c>
      <c r="D189" s="8">
        <v>600</v>
      </c>
      <c r="E189" s="8">
        <v>0</v>
      </c>
      <c r="F189" s="97">
        <v>0</v>
      </c>
      <c r="G189" s="135">
        <v>0</v>
      </c>
      <c r="H189" s="135">
        <v>46.8</v>
      </c>
      <c r="I189" s="135"/>
    </row>
    <row r="190" spans="1:9" ht="30.75" customHeight="1">
      <c r="A190" s="3"/>
      <c r="B190" s="190">
        <v>75618</v>
      </c>
      <c r="C190" s="205" t="s">
        <v>31</v>
      </c>
      <c r="D190" s="191">
        <f>SUM(D192:D192)</f>
        <v>856860</v>
      </c>
      <c r="E190" s="191">
        <f>SUM(E192:E192)</f>
        <v>0</v>
      </c>
      <c r="F190" s="192">
        <f>SUM(F191)</f>
        <v>810000</v>
      </c>
      <c r="G190" s="193">
        <f>SUM(G191)</f>
        <v>810000</v>
      </c>
      <c r="H190" s="193">
        <f>SUM(H191)</f>
        <v>985635.89</v>
      </c>
      <c r="I190" s="193">
        <f>SUM(I191)</f>
        <v>121.68344320987654</v>
      </c>
    </row>
    <row r="191" spans="1:9" ht="31.5">
      <c r="A191" s="3"/>
      <c r="B191" s="62"/>
      <c r="C191" s="42" t="s">
        <v>131</v>
      </c>
      <c r="D191" s="34"/>
      <c r="E191" s="34"/>
      <c r="F191" s="100">
        <f>SUM(F192:F194)</f>
        <v>810000</v>
      </c>
      <c r="G191" s="99">
        <f>SUM(G192:G194)</f>
        <v>810000</v>
      </c>
      <c r="H191" s="99">
        <f>SUM(H192:H194)</f>
        <v>985635.89</v>
      </c>
      <c r="I191" s="134">
        <f>(H191/G191)*100</f>
        <v>121.68344320987654</v>
      </c>
    </row>
    <row r="192" spans="1:9" ht="27.75" customHeight="1">
      <c r="A192" s="3"/>
      <c r="B192" s="21" t="s">
        <v>80</v>
      </c>
      <c r="C192" s="214" t="s">
        <v>40</v>
      </c>
      <c r="D192" s="10">
        <v>856860</v>
      </c>
      <c r="E192" s="10">
        <v>0</v>
      </c>
      <c r="F192" s="96">
        <v>700000</v>
      </c>
      <c r="G192" s="137">
        <v>700000</v>
      </c>
      <c r="H192" s="137">
        <v>747215.77</v>
      </c>
      <c r="I192" s="135">
        <f>(H192/G192)*100</f>
        <v>106.74511</v>
      </c>
    </row>
    <row r="193" spans="1:9" ht="26.25" customHeight="1">
      <c r="A193" s="3"/>
      <c r="B193" s="26" t="s">
        <v>65</v>
      </c>
      <c r="C193" s="27" t="s">
        <v>27</v>
      </c>
      <c r="D193" s="28">
        <v>10000</v>
      </c>
      <c r="E193" s="28">
        <v>0</v>
      </c>
      <c r="F193" s="98">
        <v>110000</v>
      </c>
      <c r="G193" s="155">
        <v>110000</v>
      </c>
      <c r="H193" s="155">
        <v>237804.19</v>
      </c>
      <c r="I193" s="135">
        <f>(H193/G193)*100</f>
        <v>216.18562727272726</v>
      </c>
    </row>
    <row r="194" spans="1:9" ht="21.75" customHeight="1">
      <c r="A194" s="3"/>
      <c r="B194" s="73" t="s">
        <v>70</v>
      </c>
      <c r="C194" s="222" t="s">
        <v>25</v>
      </c>
      <c r="D194" s="34">
        <v>153750</v>
      </c>
      <c r="E194" s="34">
        <v>0</v>
      </c>
      <c r="F194" s="98">
        <v>0</v>
      </c>
      <c r="G194" s="155">
        <v>0</v>
      </c>
      <c r="H194" s="155">
        <v>615.93</v>
      </c>
      <c r="I194" s="135"/>
    </row>
    <row r="195" spans="1:9" ht="30" customHeight="1">
      <c r="A195" s="3"/>
      <c r="B195" s="26">
        <v>75621</v>
      </c>
      <c r="C195" s="204" t="s">
        <v>32</v>
      </c>
      <c r="D195" s="75">
        <f>SUM(D197:D198)</f>
        <v>14722408</v>
      </c>
      <c r="E195" s="75">
        <f>SUM(E197:E198)</f>
        <v>0</v>
      </c>
      <c r="F195" s="100">
        <f>SUM(F196)</f>
        <v>21264495</v>
      </c>
      <c r="G195" s="99">
        <f>SUM(G196)</f>
        <v>19130860</v>
      </c>
      <c r="H195" s="99">
        <f>SUM(H196)</f>
        <v>20249379.68</v>
      </c>
      <c r="I195" s="99">
        <f>SUM(I196)</f>
        <v>105.8466774624873</v>
      </c>
    </row>
    <row r="196" spans="1:9" ht="31.5">
      <c r="A196" s="3"/>
      <c r="B196" s="62"/>
      <c r="C196" s="42" t="s">
        <v>127</v>
      </c>
      <c r="D196" s="34"/>
      <c r="E196" s="34"/>
      <c r="F196" s="100">
        <f>SUM(F197:F198)</f>
        <v>21264495</v>
      </c>
      <c r="G196" s="99">
        <f>SUM(G197:G198)</f>
        <v>19130860</v>
      </c>
      <c r="H196" s="99">
        <f>SUM(H197:H198)</f>
        <v>20249379.68</v>
      </c>
      <c r="I196" s="134">
        <f>(H196/G196)*100</f>
        <v>105.8466774624873</v>
      </c>
    </row>
    <row r="197" spans="1:9" ht="26.25" customHeight="1">
      <c r="A197" s="3"/>
      <c r="B197" s="21" t="s">
        <v>81</v>
      </c>
      <c r="C197" s="214" t="s">
        <v>41</v>
      </c>
      <c r="D197" s="10">
        <v>14306463</v>
      </c>
      <c r="E197" s="10">
        <v>0</v>
      </c>
      <c r="F197" s="96">
        <v>19664495</v>
      </c>
      <c r="G197" s="137">
        <v>18036495</v>
      </c>
      <c r="H197" s="137">
        <v>19240766</v>
      </c>
      <c r="I197" s="135">
        <f>(H197/G197)*100</f>
        <v>106.67685711664046</v>
      </c>
    </row>
    <row r="198" spans="1:9" ht="22.5" customHeight="1" thickBot="1">
      <c r="A198" s="3"/>
      <c r="B198" s="35" t="s">
        <v>82</v>
      </c>
      <c r="C198" s="222" t="s">
        <v>42</v>
      </c>
      <c r="D198" s="34">
        <v>415945</v>
      </c>
      <c r="E198" s="34">
        <v>0</v>
      </c>
      <c r="F198" s="98">
        <v>1600000</v>
      </c>
      <c r="G198" s="155">
        <v>1094365</v>
      </c>
      <c r="H198" s="155">
        <v>1008613.68</v>
      </c>
      <c r="I198" s="163">
        <f>(H198/G198)*100</f>
        <v>92.16428522476505</v>
      </c>
    </row>
    <row r="199" spans="1:9" ht="27.75" customHeight="1" thickBot="1">
      <c r="A199" s="3"/>
      <c r="B199" s="46"/>
      <c r="C199" s="211" t="s">
        <v>13</v>
      </c>
      <c r="D199" s="19">
        <f>SUM(D162,D167,D178,D190,D195)</f>
        <v>29696692</v>
      </c>
      <c r="E199" s="19">
        <f>SUM(E162,E167,E178,E190,E195)</f>
        <v>0</v>
      </c>
      <c r="F199" s="94">
        <f>SUM(F162,F167,F178,F190,F195)</f>
        <v>39474790</v>
      </c>
      <c r="G199" s="136">
        <f>SUM(G162,G167,G178,G190,G195)</f>
        <v>37341155</v>
      </c>
      <c r="H199" s="136">
        <f>SUM(H162,H167,H178,H190,H195)</f>
        <v>39213679.01</v>
      </c>
      <c r="I199" s="136">
        <f>(H199/G199)*100</f>
        <v>105.01463870091858</v>
      </c>
    </row>
    <row r="200" spans="1:9" ht="15">
      <c r="A200" s="3"/>
      <c r="B200" s="22"/>
      <c r="C200" s="221"/>
      <c r="D200" s="22"/>
      <c r="E200" s="22"/>
      <c r="F200" s="101"/>
      <c r="G200" s="178"/>
      <c r="H200" s="178"/>
      <c r="I200" s="145"/>
    </row>
    <row r="201" spans="1:9" ht="15.75" thickBot="1">
      <c r="A201" s="3"/>
      <c r="B201" s="16"/>
      <c r="C201" s="226"/>
      <c r="D201" s="16"/>
      <c r="E201" s="16"/>
      <c r="F201" s="106"/>
      <c r="G201" s="179"/>
      <c r="H201" s="179"/>
      <c r="I201" s="146"/>
    </row>
    <row r="202" spans="1:9" ht="25.5" customHeight="1">
      <c r="A202" s="3"/>
      <c r="B202" s="47">
        <v>758</v>
      </c>
      <c r="C202" s="210" t="s">
        <v>2</v>
      </c>
      <c r="D202" s="64"/>
      <c r="E202" s="64"/>
      <c r="F202" s="119"/>
      <c r="G202" s="176"/>
      <c r="H202" s="176"/>
      <c r="I202" s="143"/>
    </row>
    <row r="203" spans="1:9" ht="15">
      <c r="A203" s="3"/>
      <c r="B203" s="4"/>
      <c r="C203" s="214"/>
      <c r="D203" s="10"/>
      <c r="E203" s="10"/>
      <c r="F203" s="96"/>
      <c r="G203" s="173"/>
      <c r="H203" s="173"/>
      <c r="I203" s="137"/>
    </row>
    <row r="204" spans="1:9" ht="15.75">
      <c r="A204" s="3"/>
      <c r="B204" s="47">
        <v>75801</v>
      </c>
      <c r="C204" s="42" t="s">
        <v>33</v>
      </c>
      <c r="D204" s="6">
        <f>SUM(D206)</f>
        <v>14211043</v>
      </c>
      <c r="E204" s="6">
        <f>SUM(E206)</f>
        <v>-7317</v>
      </c>
      <c r="F204" s="104">
        <f>SUM(F206)</f>
        <v>17872261</v>
      </c>
      <c r="G204" s="134">
        <f>SUM(G206)</f>
        <v>18281561</v>
      </c>
      <c r="H204" s="134">
        <f>SUM(H206)</f>
        <v>18413376</v>
      </c>
      <c r="I204" s="134">
        <f>(H204/G204)*100</f>
        <v>100.72102705015178</v>
      </c>
    </row>
    <row r="205" spans="1:9" ht="31.5">
      <c r="A205" s="3"/>
      <c r="B205" s="62"/>
      <c r="C205" s="42" t="s">
        <v>130</v>
      </c>
      <c r="D205" s="34"/>
      <c r="E205" s="34"/>
      <c r="F205" s="100">
        <f>SUM(F206)</f>
        <v>17872261</v>
      </c>
      <c r="G205" s="99">
        <f>SUM(G206)</f>
        <v>18281561</v>
      </c>
      <c r="H205" s="99">
        <f>SUM(H206)</f>
        <v>18413376</v>
      </c>
      <c r="I205" s="134">
        <f>(H205/G205)*100</f>
        <v>100.72102705015178</v>
      </c>
    </row>
    <row r="206" spans="1:9" ht="15.75">
      <c r="A206" s="3"/>
      <c r="B206" s="112">
        <v>2920</v>
      </c>
      <c r="C206" s="222" t="s">
        <v>43</v>
      </c>
      <c r="D206" s="34">
        <v>14211043</v>
      </c>
      <c r="E206" s="34">
        <v>-7317</v>
      </c>
      <c r="F206" s="98">
        <v>17872261</v>
      </c>
      <c r="G206" s="155">
        <v>18281561</v>
      </c>
      <c r="H206" s="155">
        <v>18413376</v>
      </c>
      <c r="I206" s="135">
        <f>(H206/G206)*100</f>
        <v>100.72102705015178</v>
      </c>
    </row>
    <row r="207" spans="1:9" ht="15.75">
      <c r="A207" s="3"/>
      <c r="B207" s="12"/>
      <c r="C207" s="214"/>
      <c r="D207" s="10"/>
      <c r="E207" s="10"/>
      <c r="F207" s="96"/>
      <c r="G207" s="137"/>
      <c r="H207" s="137"/>
      <c r="I207" s="137"/>
    </row>
    <row r="208" spans="1:9" ht="15.75">
      <c r="A208" s="3"/>
      <c r="B208" s="47">
        <v>75807</v>
      </c>
      <c r="C208" s="42" t="s">
        <v>96</v>
      </c>
      <c r="D208" s="6">
        <f>SUM(D210)</f>
        <v>14211043</v>
      </c>
      <c r="E208" s="6">
        <f>SUM(E210)</f>
        <v>-7317</v>
      </c>
      <c r="F208" s="104">
        <f>SUM(F210)</f>
        <v>770921</v>
      </c>
      <c r="G208" s="134">
        <f>SUM(G210)</f>
        <v>770921</v>
      </c>
      <c r="H208" s="134">
        <f>SUM(H210)</f>
        <v>770921</v>
      </c>
      <c r="I208" s="134">
        <f>(H208/G208)*100</f>
        <v>100</v>
      </c>
    </row>
    <row r="209" spans="1:9" ht="31.5">
      <c r="A209" s="3"/>
      <c r="B209" s="62"/>
      <c r="C209" s="42" t="s">
        <v>136</v>
      </c>
      <c r="D209" s="34"/>
      <c r="E209" s="34"/>
      <c r="F209" s="100">
        <f>SUM(F210)</f>
        <v>770921</v>
      </c>
      <c r="G209" s="99">
        <f>SUM(G210)</f>
        <v>770921</v>
      </c>
      <c r="H209" s="99">
        <f>SUM(H210)</f>
        <v>770921</v>
      </c>
      <c r="I209" s="134">
        <f>(H209/G209)*100</f>
        <v>100</v>
      </c>
    </row>
    <row r="210" spans="1:9" ht="15.75">
      <c r="A210" s="3"/>
      <c r="B210" s="112">
        <v>2920</v>
      </c>
      <c r="C210" s="222" t="s">
        <v>43</v>
      </c>
      <c r="D210" s="34">
        <v>14211043</v>
      </c>
      <c r="E210" s="34">
        <v>-7317</v>
      </c>
      <c r="F210" s="98">
        <v>770921</v>
      </c>
      <c r="G210" s="155">
        <v>770921</v>
      </c>
      <c r="H210" s="155">
        <v>770921</v>
      </c>
      <c r="I210" s="135">
        <f>(H210/G210)*100</f>
        <v>100</v>
      </c>
    </row>
    <row r="211" spans="1:9" ht="15.75">
      <c r="A211" s="3"/>
      <c r="B211" s="12"/>
      <c r="C211" s="221"/>
      <c r="D211" s="10"/>
      <c r="E211" s="10"/>
      <c r="F211" s="96"/>
      <c r="G211" s="137"/>
      <c r="H211" s="137"/>
      <c r="I211" s="137"/>
    </row>
    <row r="212" spans="1:9" ht="15.75">
      <c r="A212" s="3"/>
      <c r="B212" s="47">
        <v>75814</v>
      </c>
      <c r="C212" s="42" t="s">
        <v>194</v>
      </c>
      <c r="D212" s="6">
        <f>SUM(D214)</f>
        <v>153750</v>
      </c>
      <c r="E212" s="6">
        <f>SUM(E214)</f>
        <v>0</v>
      </c>
      <c r="F212" s="104">
        <f>SUM(F214)</f>
        <v>0</v>
      </c>
      <c r="G212" s="134">
        <f>SUM(G214)</f>
        <v>0</v>
      </c>
      <c r="H212" s="134">
        <f>SUM(H214)</f>
        <v>30741.51</v>
      </c>
      <c r="I212" s="134"/>
    </row>
    <row r="213" spans="1:9" ht="31.5">
      <c r="A213" s="3"/>
      <c r="B213" s="62"/>
      <c r="C213" s="42" t="s">
        <v>136</v>
      </c>
      <c r="D213" s="34"/>
      <c r="E213" s="34"/>
      <c r="F213" s="100">
        <f>SUM(F214)</f>
        <v>0</v>
      </c>
      <c r="G213" s="99">
        <f>SUM(G214)</f>
        <v>0</v>
      </c>
      <c r="H213" s="99">
        <f>SUM(H214)</f>
        <v>30741.51</v>
      </c>
      <c r="I213" s="134"/>
    </row>
    <row r="214" spans="1:9" ht="21.75" customHeight="1">
      <c r="A214" s="3"/>
      <c r="B214" s="73" t="s">
        <v>70</v>
      </c>
      <c r="C214" s="222" t="s">
        <v>25</v>
      </c>
      <c r="D214" s="34">
        <v>153750</v>
      </c>
      <c r="E214" s="34">
        <v>0</v>
      </c>
      <c r="F214" s="98">
        <v>0</v>
      </c>
      <c r="G214" s="155">
        <v>0</v>
      </c>
      <c r="H214" s="155">
        <v>30741.51</v>
      </c>
      <c r="I214" s="135"/>
    </row>
    <row r="215" spans="1:9" ht="33.75" customHeight="1">
      <c r="A215" s="3"/>
      <c r="B215" s="47">
        <v>75815</v>
      </c>
      <c r="C215" s="42" t="s">
        <v>154</v>
      </c>
      <c r="D215" s="6">
        <f>SUM(D217)</f>
        <v>0</v>
      </c>
      <c r="E215" s="6">
        <f>SUM(E217)</f>
        <v>0</v>
      </c>
      <c r="F215" s="104">
        <f>SUM(F217)</f>
        <v>0</v>
      </c>
      <c r="G215" s="134">
        <f>SUM(G217)</f>
        <v>0</v>
      </c>
      <c r="H215" s="134">
        <f>SUM(H217)</f>
        <v>7109.4</v>
      </c>
      <c r="I215" s="134"/>
    </row>
    <row r="216" spans="1:9" ht="31.5">
      <c r="A216" s="3"/>
      <c r="B216" s="62"/>
      <c r="C216" s="42" t="s">
        <v>136</v>
      </c>
      <c r="D216" s="34"/>
      <c r="E216" s="34"/>
      <c r="F216" s="100">
        <f>SUM(F217)</f>
        <v>0</v>
      </c>
      <c r="G216" s="99">
        <f>SUM(G217)</f>
        <v>0</v>
      </c>
      <c r="H216" s="99">
        <f>SUM(H217)</f>
        <v>7109.4</v>
      </c>
      <c r="I216" s="134"/>
    </row>
    <row r="217" spans="1:9" ht="24.75" customHeight="1">
      <c r="A217" s="3"/>
      <c r="B217" s="7" t="s">
        <v>189</v>
      </c>
      <c r="C217" s="215" t="s">
        <v>154</v>
      </c>
      <c r="D217" s="8"/>
      <c r="E217" s="8"/>
      <c r="F217" s="97">
        <v>0</v>
      </c>
      <c r="G217" s="135">
        <v>0</v>
      </c>
      <c r="H217" s="135">
        <v>7109.4</v>
      </c>
      <c r="I217" s="135"/>
    </row>
    <row r="218" spans="1:9" ht="15.75">
      <c r="A218" s="3"/>
      <c r="B218" s="12"/>
      <c r="C218" s="214"/>
      <c r="D218" s="10"/>
      <c r="E218" s="10"/>
      <c r="F218" s="96"/>
      <c r="G218" s="137"/>
      <c r="H218" s="137"/>
      <c r="I218" s="137"/>
    </row>
    <row r="219" spans="1:9" ht="15.75">
      <c r="A219" s="3"/>
      <c r="B219" s="47">
        <v>75831</v>
      </c>
      <c r="C219" s="42" t="s">
        <v>34</v>
      </c>
      <c r="D219" s="6">
        <f>SUM(D221)</f>
        <v>2249466</v>
      </c>
      <c r="E219" s="6">
        <f>SUM(E221)</f>
        <v>0</v>
      </c>
      <c r="F219" s="104">
        <f>SUM(F221)</f>
        <v>792383</v>
      </c>
      <c r="G219" s="134">
        <f>SUM(G221)</f>
        <v>792383</v>
      </c>
      <c r="H219" s="134">
        <f>SUM(H221)</f>
        <v>792383</v>
      </c>
      <c r="I219" s="134">
        <f>(H219/G219)*100</f>
        <v>100</v>
      </c>
    </row>
    <row r="220" spans="1:9" ht="31.5">
      <c r="A220" s="3"/>
      <c r="B220" s="62"/>
      <c r="C220" s="42" t="s">
        <v>127</v>
      </c>
      <c r="D220" s="34"/>
      <c r="E220" s="34"/>
      <c r="F220" s="100">
        <f>SUM(F221)</f>
        <v>792383</v>
      </c>
      <c r="G220" s="99">
        <f>SUM(G221)</f>
        <v>792383</v>
      </c>
      <c r="H220" s="99">
        <f>SUM(H221)</f>
        <v>792383</v>
      </c>
      <c r="I220" s="134">
        <f>(H220/G220)*100</f>
        <v>100</v>
      </c>
    </row>
    <row r="221" spans="1:9" ht="16.5" thickBot="1">
      <c r="A221" s="3"/>
      <c r="B221" s="112">
        <v>2920</v>
      </c>
      <c r="C221" s="222" t="s">
        <v>43</v>
      </c>
      <c r="D221" s="34">
        <v>2249466</v>
      </c>
      <c r="E221" s="34">
        <v>0</v>
      </c>
      <c r="F221" s="98">
        <v>792383</v>
      </c>
      <c r="G221" s="155">
        <v>792383</v>
      </c>
      <c r="H221" s="155">
        <v>792383</v>
      </c>
      <c r="I221" s="135">
        <f>(H221/G221)*100</f>
        <v>100</v>
      </c>
    </row>
    <row r="222" spans="1:9" ht="34.5" customHeight="1" thickBot="1">
      <c r="A222" s="3"/>
      <c r="B222" s="17"/>
      <c r="C222" s="211" t="s">
        <v>14</v>
      </c>
      <c r="D222" s="19">
        <f>SUM(D204,D219)</f>
        <v>16460509</v>
      </c>
      <c r="E222" s="19">
        <f>SUM(E204,E219)</f>
        <v>-7317</v>
      </c>
      <c r="F222" s="94">
        <f>SUM(F204,F208,F212,F215,F219)</f>
        <v>19435565</v>
      </c>
      <c r="G222" s="136">
        <f>SUM(G204,G208,G212,G215,G219)</f>
        <v>19844865</v>
      </c>
      <c r="H222" s="136">
        <f>SUM(H204,H208,H212,H215,H219)</f>
        <v>20014530.91</v>
      </c>
      <c r="I222" s="164">
        <f>(H222/G222)*100</f>
        <v>100.85496127083758</v>
      </c>
    </row>
    <row r="223" spans="1:9" ht="15.75" thickBot="1">
      <c r="A223" s="3"/>
      <c r="B223" s="16"/>
      <c r="C223" s="226"/>
      <c r="D223" s="16"/>
      <c r="E223" s="16"/>
      <c r="F223" s="106"/>
      <c r="G223" s="179"/>
      <c r="H223" s="179"/>
      <c r="I223" s="146"/>
    </row>
    <row r="224" spans="1:9" ht="27" customHeight="1">
      <c r="A224" s="3"/>
      <c r="B224" s="80">
        <v>801</v>
      </c>
      <c r="C224" s="227" t="s">
        <v>3</v>
      </c>
      <c r="D224" s="81"/>
      <c r="E224" s="81"/>
      <c r="F224" s="119"/>
      <c r="G224" s="176"/>
      <c r="H224" s="176"/>
      <c r="I224" s="143"/>
    </row>
    <row r="225" spans="1:9" ht="15">
      <c r="A225" s="3"/>
      <c r="B225" s="4"/>
      <c r="C225" s="214"/>
      <c r="D225" s="10"/>
      <c r="E225" s="10"/>
      <c r="F225" s="96"/>
      <c r="G225" s="137"/>
      <c r="H225" s="137"/>
      <c r="I225" s="137"/>
    </row>
    <row r="226" spans="1:9" ht="15.75">
      <c r="A226" s="3"/>
      <c r="B226" s="5">
        <v>80101</v>
      </c>
      <c r="C226" s="210" t="s">
        <v>85</v>
      </c>
      <c r="D226" s="6">
        <f>SUM(D230:D230)</f>
        <v>15900</v>
      </c>
      <c r="E226" s="6">
        <f>SUM(E230:E230)</f>
        <v>0</v>
      </c>
      <c r="F226" s="104">
        <f>SUM(F227)</f>
        <v>5700</v>
      </c>
      <c r="G226" s="134">
        <f>SUM(G227)</f>
        <v>5700</v>
      </c>
      <c r="H226" s="134">
        <f>SUM(H227)</f>
        <v>24527.54</v>
      </c>
      <c r="I226" s="134">
        <f>SUM(I227)</f>
        <v>430.3077192982457</v>
      </c>
    </row>
    <row r="227" spans="1:9" ht="31.5">
      <c r="A227" s="3"/>
      <c r="B227" s="62"/>
      <c r="C227" s="42" t="s">
        <v>131</v>
      </c>
      <c r="D227" s="34"/>
      <c r="E227" s="34"/>
      <c r="F227" s="100">
        <f>SUM(F228:F230)</f>
        <v>5700</v>
      </c>
      <c r="G227" s="99">
        <f>SUM(G228:G230)</f>
        <v>5700</v>
      </c>
      <c r="H227" s="99">
        <f>SUM(H228:H230)</f>
        <v>24527.54</v>
      </c>
      <c r="I227" s="134">
        <f>(H227/G227)*100</f>
        <v>430.3077192982457</v>
      </c>
    </row>
    <row r="228" spans="1:9" ht="30">
      <c r="A228" s="3"/>
      <c r="B228" s="14" t="s">
        <v>166</v>
      </c>
      <c r="C228" s="24" t="s">
        <v>167</v>
      </c>
      <c r="D228" s="8">
        <v>600</v>
      </c>
      <c r="E228" s="8">
        <v>0</v>
      </c>
      <c r="F228" s="97">
        <v>0</v>
      </c>
      <c r="G228" s="135">
        <v>0</v>
      </c>
      <c r="H228" s="135">
        <v>18124.54</v>
      </c>
      <c r="I228" s="135"/>
    </row>
    <row r="229" spans="1:9" ht="32.25" customHeight="1">
      <c r="A229" s="22"/>
      <c r="B229" s="73" t="s">
        <v>65</v>
      </c>
      <c r="C229" s="63" t="s">
        <v>27</v>
      </c>
      <c r="D229" s="74">
        <v>44698</v>
      </c>
      <c r="E229" s="74">
        <v>0</v>
      </c>
      <c r="F229" s="98">
        <v>0</v>
      </c>
      <c r="G229" s="155">
        <v>0</v>
      </c>
      <c r="H229" s="155">
        <v>703</v>
      </c>
      <c r="I229" s="135"/>
    </row>
    <row r="230" spans="1:9" ht="34.5" customHeight="1">
      <c r="A230" s="3"/>
      <c r="B230" s="47">
        <v>2310</v>
      </c>
      <c r="C230" s="24" t="s">
        <v>44</v>
      </c>
      <c r="D230" s="25">
        <v>15900</v>
      </c>
      <c r="E230" s="25">
        <v>0</v>
      </c>
      <c r="F230" s="97">
        <v>5700</v>
      </c>
      <c r="G230" s="135">
        <v>5700</v>
      </c>
      <c r="H230" s="135">
        <v>5700</v>
      </c>
      <c r="I230" s="135">
        <f>(H230/G230)*100</f>
        <v>100</v>
      </c>
    </row>
    <row r="231" spans="1:9" ht="15">
      <c r="A231" s="22"/>
      <c r="B231" s="4"/>
      <c r="C231" s="212"/>
      <c r="D231" s="10"/>
      <c r="E231" s="10"/>
      <c r="F231" s="96"/>
      <c r="G231" s="137"/>
      <c r="H231" s="137"/>
      <c r="I231" s="137"/>
    </row>
    <row r="232" spans="1:9" ht="15.75">
      <c r="A232" s="22"/>
      <c r="B232" s="5">
        <v>80104</v>
      </c>
      <c r="C232" s="228" t="s">
        <v>86</v>
      </c>
      <c r="D232" s="6">
        <f>SUM(D234)</f>
        <v>175500</v>
      </c>
      <c r="E232" s="6">
        <f>SUM(E234)</f>
        <v>0</v>
      </c>
      <c r="F232" s="104">
        <f>SUM(F233)</f>
        <v>2217831</v>
      </c>
      <c r="G232" s="134">
        <f>SUM(G233)</f>
        <v>2355117.25</v>
      </c>
      <c r="H232" s="134">
        <f>SUM(H233)</f>
        <v>2229198</v>
      </c>
      <c r="I232" s="134">
        <f>SUM(I233)</f>
        <v>94.65337659940285</v>
      </c>
    </row>
    <row r="233" spans="1:9" ht="31.5">
      <c r="A233" s="22"/>
      <c r="B233" s="62"/>
      <c r="C233" s="42" t="s">
        <v>131</v>
      </c>
      <c r="D233" s="34"/>
      <c r="E233" s="34"/>
      <c r="F233" s="100">
        <f>SUM(F234:F241)</f>
        <v>2217831</v>
      </c>
      <c r="G233" s="99">
        <f>SUM(G234:G241)</f>
        <v>2355117.25</v>
      </c>
      <c r="H233" s="99">
        <f>SUM(H234:H241)</f>
        <v>2229198</v>
      </c>
      <c r="I233" s="134">
        <f>(H233/G233)*100</f>
        <v>94.65337659940285</v>
      </c>
    </row>
    <row r="234" spans="1:9" ht="32.25" customHeight="1">
      <c r="A234" s="22"/>
      <c r="B234" s="47">
        <v>2310</v>
      </c>
      <c r="C234" s="24" t="s">
        <v>44</v>
      </c>
      <c r="D234" s="25">
        <v>175500</v>
      </c>
      <c r="E234" s="25">
        <v>0</v>
      </c>
      <c r="F234" s="97">
        <v>314660</v>
      </c>
      <c r="G234" s="135">
        <v>314660</v>
      </c>
      <c r="H234" s="135">
        <v>214303.81</v>
      </c>
      <c r="I234" s="135">
        <f>(H234/G234)*100</f>
        <v>68.10646729803598</v>
      </c>
    </row>
    <row r="235" spans="1:9" ht="32.25" customHeight="1">
      <c r="A235" s="22"/>
      <c r="B235" s="73" t="s">
        <v>65</v>
      </c>
      <c r="C235" s="63" t="s">
        <v>27</v>
      </c>
      <c r="D235" s="74">
        <v>44698</v>
      </c>
      <c r="E235" s="74">
        <v>0</v>
      </c>
      <c r="F235" s="98">
        <v>1198498</v>
      </c>
      <c r="G235" s="155">
        <v>1198498</v>
      </c>
      <c r="H235" s="155">
        <v>1089343.07</v>
      </c>
      <c r="I235" s="135">
        <f>(H235/G235)*100</f>
        <v>90.89235609905066</v>
      </c>
    </row>
    <row r="236" spans="1:9" ht="45">
      <c r="A236" s="22"/>
      <c r="B236" s="69" t="s">
        <v>64</v>
      </c>
      <c r="C236" s="70" t="s">
        <v>125</v>
      </c>
      <c r="D236" s="71"/>
      <c r="E236" s="28"/>
      <c r="F236" s="98">
        <v>10000</v>
      </c>
      <c r="G236" s="155">
        <v>10000</v>
      </c>
      <c r="H236" s="155">
        <v>7527.08</v>
      </c>
      <c r="I236" s="135">
        <f>(H236/G236)*100</f>
        <v>75.27080000000001</v>
      </c>
    </row>
    <row r="237" spans="1:9" ht="22.5" customHeight="1">
      <c r="A237" s="22"/>
      <c r="B237" s="26" t="s">
        <v>69</v>
      </c>
      <c r="C237" s="63" t="s">
        <v>24</v>
      </c>
      <c r="D237" s="28"/>
      <c r="E237" s="28"/>
      <c r="F237" s="98">
        <v>694673</v>
      </c>
      <c r="G237" s="155">
        <v>694673</v>
      </c>
      <c r="H237" s="155">
        <v>615384.53</v>
      </c>
      <c r="I237" s="135">
        <f>(H237/G237)*100</f>
        <v>88.58621682431878</v>
      </c>
    </row>
    <row r="238" spans="1:9" ht="21.75" customHeight="1">
      <c r="A238" s="3"/>
      <c r="B238" s="73" t="s">
        <v>70</v>
      </c>
      <c r="C238" s="222" t="s">
        <v>25</v>
      </c>
      <c r="D238" s="34">
        <v>153750</v>
      </c>
      <c r="E238" s="34">
        <v>0</v>
      </c>
      <c r="F238" s="98">
        <v>0</v>
      </c>
      <c r="G238" s="155">
        <v>0</v>
      </c>
      <c r="H238" s="155">
        <v>2182.66</v>
      </c>
      <c r="I238" s="135"/>
    </row>
    <row r="239" spans="1:9" ht="21" customHeight="1">
      <c r="A239" s="3"/>
      <c r="B239" s="73" t="s">
        <v>115</v>
      </c>
      <c r="C239" s="222" t="s">
        <v>20</v>
      </c>
      <c r="D239" s="34">
        <v>17000</v>
      </c>
      <c r="E239" s="34">
        <v>0</v>
      </c>
      <c r="F239" s="98">
        <v>0</v>
      </c>
      <c r="G239" s="155">
        <v>0</v>
      </c>
      <c r="H239" s="155">
        <v>169323.17</v>
      </c>
      <c r="I239" s="135"/>
    </row>
    <row r="240" spans="1:9" ht="50.25" customHeight="1">
      <c r="A240" s="3"/>
      <c r="B240" s="195" t="s">
        <v>151</v>
      </c>
      <c r="C240" s="196" t="s">
        <v>195</v>
      </c>
      <c r="D240" s="10"/>
      <c r="E240" s="10"/>
      <c r="F240" s="102">
        <v>0</v>
      </c>
      <c r="G240" s="142">
        <v>121337.5</v>
      </c>
      <c r="H240" s="142">
        <v>118470.36</v>
      </c>
      <c r="I240" s="135">
        <f>(H240/G240)*100</f>
        <v>97.6370536726074</v>
      </c>
    </row>
    <row r="241" spans="1:9" ht="49.5" customHeight="1">
      <c r="A241" s="3"/>
      <c r="B241" s="195" t="s">
        <v>122</v>
      </c>
      <c r="C241" s="196" t="s">
        <v>195</v>
      </c>
      <c r="D241" s="10"/>
      <c r="E241" s="10"/>
      <c r="F241" s="102">
        <v>0</v>
      </c>
      <c r="G241" s="142">
        <v>15948.75</v>
      </c>
      <c r="H241" s="142">
        <v>12663.32</v>
      </c>
      <c r="I241" s="155">
        <f>(H241/G241)*100</f>
        <v>79.40007837604827</v>
      </c>
    </row>
    <row r="242" spans="1:9" ht="0.75" customHeight="1">
      <c r="A242" s="3"/>
      <c r="B242" s="195"/>
      <c r="C242" s="229"/>
      <c r="D242" s="10"/>
      <c r="E242" s="10"/>
      <c r="F242" s="102"/>
      <c r="G242" s="142"/>
      <c r="H242" s="142"/>
      <c r="I242" s="137"/>
    </row>
    <row r="243" spans="1:9" ht="11.25" customHeight="1" hidden="1">
      <c r="A243" s="244"/>
      <c r="B243" s="252">
        <v>80110</v>
      </c>
      <c r="C243" s="250" t="s">
        <v>87</v>
      </c>
      <c r="D243" s="10"/>
      <c r="E243" s="10"/>
      <c r="F243" s="245">
        <f>SUM(F245,F249)</f>
        <v>76026</v>
      </c>
      <c r="G243" s="247">
        <f>SUM(G245,G249)</f>
        <v>76026</v>
      </c>
      <c r="H243" s="247">
        <f>SUM(H245,H249)</f>
        <v>648882.73</v>
      </c>
      <c r="I243" s="247">
        <v>0</v>
      </c>
    </row>
    <row r="244" spans="1:9" ht="24" customHeight="1">
      <c r="A244" s="244"/>
      <c r="B244" s="253"/>
      <c r="C244" s="251"/>
      <c r="D244" s="6">
        <f>SUM(D247)</f>
        <v>112868</v>
      </c>
      <c r="E244" s="6">
        <f>SUM(E247)</f>
        <v>0</v>
      </c>
      <c r="F244" s="246"/>
      <c r="G244" s="248"/>
      <c r="H244" s="248"/>
      <c r="I244" s="248"/>
    </row>
    <row r="245" spans="1:9" ht="31.5">
      <c r="A245" s="3"/>
      <c r="B245" s="62"/>
      <c r="C245" s="42" t="s">
        <v>130</v>
      </c>
      <c r="D245" s="34"/>
      <c r="E245" s="34"/>
      <c r="F245" s="100">
        <f>SUM(F246:F247)</f>
        <v>76026</v>
      </c>
      <c r="G245" s="99">
        <f>SUM(G246:G247)</f>
        <v>76026</v>
      </c>
      <c r="H245" s="99">
        <f>SUM(H246:H247)</f>
        <v>194195</v>
      </c>
      <c r="I245" s="134">
        <f>(H245/G245)*100</f>
        <v>255.43235209007443</v>
      </c>
    </row>
    <row r="246" spans="1:9" ht="15.75">
      <c r="A246" s="22"/>
      <c r="B246" s="73" t="s">
        <v>65</v>
      </c>
      <c r="C246" s="63" t="s">
        <v>27</v>
      </c>
      <c r="D246" s="74">
        <v>44698</v>
      </c>
      <c r="E246" s="74">
        <v>0</v>
      </c>
      <c r="F246" s="98">
        <v>0</v>
      </c>
      <c r="G246" s="155">
        <v>0</v>
      </c>
      <c r="H246" s="155">
        <v>893</v>
      </c>
      <c r="I246" s="135"/>
    </row>
    <row r="247" spans="1:9" ht="33.75" customHeight="1">
      <c r="A247" s="3"/>
      <c r="B247" s="72">
        <v>2310</v>
      </c>
      <c r="C247" s="27" t="s">
        <v>44</v>
      </c>
      <c r="D247" s="28">
        <v>112868</v>
      </c>
      <c r="E247" s="28">
        <v>0</v>
      </c>
      <c r="F247" s="98">
        <v>76026</v>
      </c>
      <c r="G247" s="155">
        <v>76026</v>
      </c>
      <c r="H247" s="155">
        <v>193302</v>
      </c>
      <c r="I247" s="155">
        <f>(H247/G247)*100</f>
        <v>254.2577539262884</v>
      </c>
    </row>
    <row r="248" spans="1:9" ht="15.75">
      <c r="A248" s="3"/>
      <c r="B248" s="78"/>
      <c r="C248" s="24"/>
      <c r="D248" s="238"/>
      <c r="E248" s="238"/>
      <c r="F248" s="239"/>
      <c r="G248" s="240"/>
      <c r="H248" s="240"/>
      <c r="I248" s="240"/>
    </row>
    <row r="249" spans="1:9" ht="33.75" customHeight="1">
      <c r="A249" s="3"/>
      <c r="B249" s="7"/>
      <c r="C249" s="42" t="s">
        <v>129</v>
      </c>
      <c r="D249" s="8"/>
      <c r="E249" s="8"/>
      <c r="F249" s="104">
        <f>SUM(F250)</f>
        <v>0</v>
      </c>
      <c r="G249" s="134">
        <f>SUM(G250)</f>
        <v>0</v>
      </c>
      <c r="H249" s="134">
        <f>SUM(H250)</f>
        <v>454687.73</v>
      </c>
      <c r="I249" s="134"/>
    </row>
    <row r="250" spans="1:9" ht="54.75" customHeight="1">
      <c r="A250" s="3"/>
      <c r="B250" s="7" t="s">
        <v>190</v>
      </c>
      <c r="C250" s="24" t="s">
        <v>188</v>
      </c>
      <c r="D250" s="8"/>
      <c r="E250" s="8"/>
      <c r="F250" s="97">
        <v>0</v>
      </c>
      <c r="G250" s="135">
        <v>0</v>
      </c>
      <c r="H250" s="135">
        <v>454687.73</v>
      </c>
      <c r="I250" s="135"/>
    </row>
    <row r="251" spans="1:9" ht="19.5" customHeight="1">
      <c r="A251" s="3"/>
      <c r="B251" s="7"/>
      <c r="C251" s="24"/>
      <c r="D251" s="8"/>
      <c r="E251" s="8"/>
      <c r="F251" s="97"/>
      <c r="G251" s="135"/>
      <c r="H251" s="135"/>
      <c r="I251" s="135"/>
    </row>
    <row r="252" spans="1:9" ht="35.25" customHeight="1">
      <c r="A252" s="3"/>
      <c r="B252" s="47">
        <v>80146</v>
      </c>
      <c r="C252" s="42" t="s">
        <v>155</v>
      </c>
      <c r="D252" s="43" t="e">
        <f>SUM(#REF!,#REF!)</f>
        <v>#REF!</v>
      </c>
      <c r="E252" s="43" t="e">
        <f>SUM(#REF!,#REF!)</f>
        <v>#REF!</v>
      </c>
      <c r="F252" s="104">
        <f>SUM(F253)</f>
        <v>0</v>
      </c>
      <c r="G252" s="134">
        <f>SUM(G253)</f>
        <v>6337</v>
      </c>
      <c r="H252" s="134">
        <f>SUM(H253)</f>
        <v>5706.4</v>
      </c>
      <c r="I252" s="134">
        <f>SUM(I253)</f>
        <v>90.0489190468676</v>
      </c>
    </row>
    <row r="253" spans="1:9" ht="31.5">
      <c r="A253" s="3"/>
      <c r="B253" s="62"/>
      <c r="C253" s="42" t="s">
        <v>130</v>
      </c>
      <c r="D253" s="34"/>
      <c r="E253" s="34"/>
      <c r="F253" s="100">
        <f>SUM(F254:F255)</f>
        <v>0</v>
      </c>
      <c r="G253" s="99">
        <f>SUM(G254:G255)</f>
        <v>6337</v>
      </c>
      <c r="H253" s="99">
        <f>SUM(H254:H255)</f>
        <v>5706.4</v>
      </c>
      <c r="I253" s="134">
        <f>(H253/G253)*100</f>
        <v>90.0489190468676</v>
      </c>
    </row>
    <row r="254" spans="1:9" ht="32.25" customHeight="1">
      <c r="A254" s="22"/>
      <c r="B254" s="73" t="s">
        <v>115</v>
      </c>
      <c r="C254" s="222" t="s">
        <v>20</v>
      </c>
      <c r="D254" s="74">
        <v>44698</v>
      </c>
      <c r="E254" s="74">
        <v>0</v>
      </c>
      <c r="F254" s="98">
        <v>0</v>
      </c>
      <c r="G254" s="155">
        <v>0</v>
      </c>
      <c r="H254" s="155">
        <v>18.4</v>
      </c>
      <c r="I254" s="135"/>
    </row>
    <row r="255" spans="1:9" ht="33.75" customHeight="1">
      <c r="A255" s="3"/>
      <c r="B255" s="14" t="s">
        <v>105</v>
      </c>
      <c r="C255" s="63" t="s">
        <v>106</v>
      </c>
      <c r="D255" s="25">
        <v>112868</v>
      </c>
      <c r="E255" s="25">
        <v>0</v>
      </c>
      <c r="F255" s="97">
        <v>0</v>
      </c>
      <c r="G255" s="135">
        <v>6337</v>
      </c>
      <c r="H255" s="135">
        <v>5688</v>
      </c>
      <c r="I255" s="135">
        <f>(H255/G255)*100</f>
        <v>89.75856083320183</v>
      </c>
    </row>
    <row r="256" spans="1:9" ht="21.75" customHeight="1">
      <c r="A256" s="3"/>
      <c r="B256" s="47"/>
      <c r="C256" s="24"/>
      <c r="D256" s="25"/>
      <c r="E256" s="25"/>
      <c r="F256" s="97"/>
      <c r="G256" s="135"/>
      <c r="H256" s="135"/>
      <c r="I256" s="135"/>
    </row>
    <row r="257" spans="1:9" ht="35.25" customHeight="1">
      <c r="A257" s="3"/>
      <c r="B257" s="47">
        <v>80195</v>
      </c>
      <c r="C257" s="42" t="s">
        <v>19</v>
      </c>
      <c r="D257" s="43" t="e">
        <f>SUM(#REF!,#REF!)</f>
        <v>#REF!</v>
      </c>
      <c r="E257" s="43" t="e">
        <f>SUM(#REF!,#REF!)</f>
        <v>#REF!</v>
      </c>
      <c r="F257" s="104">
        <f>SUM(F258)</f>
        <v>72473</v>
      </c>
      <c r="G257" s="134">
        <f>SUM(G258)</f>
        <v>90625</v>
      </c>
      <c r="H257" s="134">
        <f>SUM(H258)</f>
        <v>16273.5</v>
      </c>
      <c r="I257" s="134">
        <f>SUM(I258)</f>
        <v>17.95696551724138</v>
      </c>
    </row>
    <row r="258" spans="1:9" ht="31.5">
      <c r="A258" s="3"/>
      <c r="B258" s="62"/>
      <c r="C258" s="42" t="s">
        <v>131</v>
      </c>
      <c r="D258" s="34"/>
      <c r="E258" s="34"/>
      <c r="F258" s="100">
        <f>SUM(F259:F262)</f>
        <v>72473</v>
      </c>
      <c r="G258" s="99">
        <f>SUM(G259:G262)</f>
        <v>90625</v>
      </c>
      <c r="H258" s="99">
        <f>SUM(H259:H262)</f>
        <v>16273.5</v>
      </c>
      <c r="I258" s="134">
        <f aca="true" t="shared" si="4" ref="I258:I263">(H258/G258)*100</f>
        <v>17.95696551724138</v>
      </c>
    </row>
    <row r="259" spans="1:9" ht="45">
      <c r="A259" s="3"/>
      <c r="B259" s="14" t="s">
        <v>105</v>
      </c>
      <c r="C259" s="63" t="s">
        <v>106</v>
      </c>
      <c r="D259" s="25">
        <v>112868</v>
      </c>
      <c r="E259" s="25">
        <v>0</v>
      </c>
      <c r="F259" s="97">
        <v>0</v>
      </c>
      <c r="G259" s="135">
        <v>2200</v>
      </c>
      <c r="H259" s="135">
        <v>1146</v>
      </c>
      <c r="I259" s="135">
        <f t="shared" si="4"/>
        <v>52.090909090909086</v>
      </c>
    </row>
    <row r="260" spans="1:9" ht="52.5" customHeight="1">
      <c r="A260" s="3"/>
      <c r="B260" s="26" t="s">
        <v>91</v>
      </c>
      <c r="C260" s="63" t="s">
        <v>26</v>
      </c>
      <c r="D260" s="28"/>
      <c r="E260" s="28"/>
      <c r="F260" s="98">
        <v>0</v>
      </c>
      <c r="G260" s="155">
        <v>14500</v>
      </c>
      <c r="H260" s="155">
        <v>13835.6</v>
      </c>
      <c r="I260" s="135">
        <f t="shared" si="4"/>
        <v>95.41793103448276</v>
      </c>
    </row>
    <row r="261" spans="1:9" ht="34.5" customHeight="1">
      <c r="A261" s="22"/>
      <c r="B261" s="72">
        <v>2030</v>
      </c>
      <c r="C261" s="27" t="s">
        <v>49</v>
      </c>
      <c r="D261" s="34">
        <v>451000</v>
      </c>
      <c r="E261" s="34">
        <v>0</v>
      </c>
      <c r="F261" s="98">
        <v>0</v>
      </c>
      <c r="G261" s="155">
        <v>1452</v>
      </c>
      <c r="H261" s="155">
        <v>1291.9</v>
      </c>
      <c r="I261" s="135">
        <f t="shared" si="4"/>
        <v>88.97382920110194</v>
      </c>
    </row>
    <row r="262" spans="1:9" ht="50.25" customHeight="1" thickBot="1">
      <c r="A262" s="3"/>
      <c r="B262" s="51">
        <v>2707</v>
      </c>
      <c r="C262" s="88" t="s">
        <v>104</v>
      </c>
      <c r="D262" s="76"/>
      <c r="E262" s="76"/>
      <c r="F262" s="98">
        <v>72473</v>
      </c>
      <c r="G262" s="155">
        <v>72473</v>
      </c>
      <c r="H262" s="155">
        <v>0</v>
      </c>
      <c r="I262" s="137">
        <f t="shared" si="4"/>
        <v>0</v>
      </c>
    </row>
    <row r="263" spans="1:9" ht="28.5" customHeight="1" thickBot="1">
      <c r="A263" s="3"/>
      <c r="B263" s="39"/>
      <c r="C263" s="211" t="s">
        <v>92</v>
      </c>
      <c r="D263" s="30" t="e">
        <f>SUM(D226,D232,D244,D257)</f>
        <v>#REF!</v>
      </c>
      <c r="E263" s="30" t="e">
        <f>SUM(E226,E232,E244,E257)</f>
        <v>#REF!</v>
      </c>
      <c r="F263" s="94">
        <f>SUM(F226,F232,F243,F252,F257)</f>
        <v>2372030</v>
      </c>
      <c r="G263" s="136">
        <f>SUM(G226,G232,G243,G252,G257)</f>
        <v>2533805.25</v>
      </c>
      <c r="H263" s="136">
        <f>SUM(H226,H232,H243,H252,H257)</f>
        <v>2924588.17</v>
      </c>
      <c r="I263" s="164">
        <f t="shared" si="4"/>
        <v>115.42276858097125</v>
      </c>
    </row>
    <row r="264" spans="1:9" ht="15.75">
      <c r="A264" s="3"/>
      <c r="B264" s="22"/>
      <c r="C264" s="213"/>
      <c r="D264" s="31"/>
      <c r="E264" s="31"/>
      <c r="F264" s="108"/>
      <c r="G264" s="180"/>
      <c r="H264" s="180"/>
      <c r="I264" s="148"/>
    </row>
    <row r="265" spans="1:9" ht="15.75" thickBot="1">
      <c r="A265" s="22"/>
      <c r="B265" s="16"/>
      <c r="C265" s="226"/>
      <c r="D265" s="16"/>
      <c r="E265" s="16"/>
      <c r="F265" s="106"/>
      <c r="G265" s="179"/>
      <c r="H265" s="179"/>
      <c r="I265" s="146"/>
    </row>
    <row r="266" spans="1:9" ht="26.25" customHeight="1">
      <c r="A266" s="3"/>
      <c r="B266" s="5">
        <v>851</v>
      </c>
      <c r="C266" s="228" t="s">
        <v>4</v>
      </c>
      <c r="D266" s="64"/>
      <c r="E266" s="64"/>
      <c r="F266" s="119"/>
      <c r="G266" s="176"/>
      <c r="H266" s="176"/>
      <c r="I266" s="143"/>
    </row>
    <row r="267" spans="1:9" ht="15">
      <c r="A267" s="3"/>
      <c r="B267" s="4"/>
      <c r="C267" s="221"/>
      <c r="D267" s="10"/>
      <c r="E267" s="10"/>
      <c r="F267" s="96"/>
      <c r="G267" s="137"/>
      <c r="H267" s="137"/>
      <c r="I267" s="137"/>
    </row>
    <row r="268" spans="1:9" ht="15.75">
      <c r="A268" s="3"/>
      <c r="B268" s="5">
        <v>85154</v>
      </c>
      <c r="C268" s="210" t="s">
        <v>45</v>
      </c>
      <c r="D268" s="6">
        <f>SUM(D270)</f>
        <v>500000</v>
      </c>
      <c r="E268" s="6">
        <f>SUM(E270)</f>
        <v>0</v>
      </c>
      <c r="F268" s="104">
        <f>SUM(F269)</f>
        <v>700000</v>
      </c>
      <c r="G268" s="134">
        <f>SUM(G269)</f>
        <v>730000</v>
      </c>
      <c r="H268" s="134">
        <f>SUM(H269)</f>
        <v>733902.07</v>
      </c>
      <c r="I268" s="134">
        <f>SUM(I269)</f>
        <v>100.5345301369863</v>
      </c>
    </row>
    <row r="269" spans="1:9" ht="31.5">
      <c r="A269" s="3"/>
      <c r="B269" s="62"/>
      <c r="C269" s="42" t="s">
        <v>131</v>
      </c>
      <c r="D269" s="34"/>
      <c r="E269" s="34"/>
      <c r="F269" s="100">
        <f>SUM(F270:F270)</f>
        <v>700000</v>
      </c>
      <c r="G269" s="99">
        <f>SUM(G270:G270)</f>
        <v>730000</v>
      </c>
      <c r="H269" s="99">
        <f>SUM(H270:H270)</f>
        <v>733902.07</v>
      </c>
      <c r="I269" s="134">
        <f>(H269/G269)*100</f>
        <v>100.5345301369863</v>
      </c>
    </row>
    <row r="270" spans="1:9" ht="24" customHeight="1">
      <c r="A270" s="3"/>
      <c r="B270" s="73" t="s">
        <v>123</v>
      </c>
      <c r="C270" s="70" t="s">
        <v>46</v>
      </c>
      <c r="D270" s="34">
        <v>500000</v>
      </c>
      <c r="E270" s="34">
        <v>0</v>
      </c>
      <c r="F270" s="98">
        <v>700000</v>
      </c>
      <c r="G270" s="155">
        <v>730000</v>
      </c>
      <c r="H270" s="155">
        <v>733902.07</v>
      </c>
      <c r="I270" s="135">
        <f>(H270/G270)*100</f>
        <v>100.5345301369863</v>
      </c>
    </row>
    <row r="271" spans="1:9" ht="15.75">
      <c r="A271" s="3"/>
      <c r="B271" s="9"/>
      <c r="C271" s="218"/>
      <c r="D271" s="10"/>
      <c r="E271" s="10"/>
      <c r="F271" s="96"/>
      <c r="G271" s="137"/>
      <c r="H271" s="137"/>
      <c r="I271" s="137"/>
    </row>
    <row r="272" spans="1:9" ht="15.75">
      <c r="A272" s="3"/>
      <c r="B272" s="5">
        <v>85178</v>
      </c>
      <c r="C272" s="210" t="s">
        <v>153</v>
      </c>
      <c r="D272" s="6">
        <f>SUM(D274)</f>
        <v>451000</v>
      </c>
      <c r="E272" s="6">
        <f>SUM(E274)</f>
        <v>0</v>
      </c>
      <c r="F272" s="104">
        <f>SUM(F273)</f>
        <v>0</v>
      </c>
      <c r="G272" s="134">
        <f>SUM(G273)</f>
        <v>10980</v>
      </c>
      <c r="H272" s="134">
        <f>SUM(H273)</f>
        <v>10980</v>
      </c>
      <c r="I272" s="134">
        <f>SUM(I273)</f>
        <v>100</v>
      </c>
    </row>
    <row r="273" spans="1:9" ht="31.5">
      <c r="A273" s="3"/>
      <c r="B273" s="62"/>
      <c r="C273" s="42" t="s">
        <v>131</v>
      </c>
      <c r="D273" s="34"/>
      <c r="E273" s="34"/>
      <c r="F273" s="100">
        <f>SUM(F274:F274)</f>
        <v>0</v>
      </c>
      <c r="G273" s="99">
        <f>SUM(G274:G274)</f>
        <v>10980</v>
      </c>
      <c r="H273" s="99">
        <f>SUM(H274:H274)</f>
        <v>10980</v>
      </c>
      <c r="I273" s="134">
        <f>(H273/G273)*100</f>
        <v>100</v>
      </c>
    </row>
    <row r="274" spans="1:9" ht="34.5" customHeight="1">
      <c r="A274" s="22"/>
      <c r="B274" s="72">
        <v>2030</v>
      </c>
      <c r="C274" s="27" t="s">
        <v>49</v>
      </c>
      <c r="D274" s="34">
        <v>451000</v>
      </c>
      <c r="E274" s="34">
        <v>0</v>
      </c>
      <c r="F274" s="98">
        <v>0</v>
      </c>
      <c r="G274" s="155">
        <v>10980</v>
      </c>
      <c r="H274" s="155">
        <v>10980</v>
      </c>
      <c r="I274" s="135">
        <f>(H274/G274)*100</f>
        <v>100</v>
      </c>
    </row>
    <row r="275" spans="1:9" ht="15.75">
      <c r="A275" s="3"/>
      <c r="B275" s="9"/>
      <c r="C275" s="218"/>
      <c r="D275" s="10"/>
      <c r="E275" s="10"/>
      <c r="F275" s="96"/>
      <c r="G275" s="137"/>
      <c r="H275" s="137"/>
      <c r="I275" s="137"/>
    </row>
    <row r="276" spans="1:9" ht="15.75">
      <c r="A276" s="3"/>
      <c r="B276" s="9"/>
      <c r="C276" s="218"/>
      <c r="D276" s="10"/>
      <c r="E276" s="10"/>
      <c r="F276" s="96"/>
      <c r="G276" s="137"/>
      <c r="H276" s="137"/>
      <c r="I276" s="137"/>
    </row>
    <row r="277" spans="1:9" ht="15.75">
      <c r="A277" s="3"/>
      <c r="B277" s="5">
        <v>85195</v>
      </c>
      <c r="C277" s="210" t="s">
        <v>19</v>
      </c>
      <c r="D277" s="6">
        <f>SUM(D279)</f>
        <v>600</v>
      </c>
      <c r="E277" s="6">
        <f>SUM(E279)</f>
        <v>0</v>
      </c>
      <c r="F277" s="104">
        <f>SUM(F279)</f>
        <v>220</v>
      </c>
      <c r="G277" s="134">
        <f>SUM(G279)</f>
        <v>1125</v>
      </c>
      <c r="H277" s="134">
        <f>SUM(H279)</f>
        <v>1125</v>
      </c>
      <c r="I277" s="134">
        <f>(H277/G277)*100</f>
        <v>100</v>
      </c>
    </row>
    <row r="278" spans="1:9" ht="31.5">
      <c r="A278" s="3"/>
      <c r="B278" s="62"/>
      <c r="C278" s="42" t="s">
        <v>131</v>
      </c>
      <c r="D278" s="34"/>
      <c r="E278" s="34"/>
      <c r="F278" s="100">
        <f>SUM(F279)</f>
        <v>220</v>
      </c>
      <c r="G278" s="99">
        <f>SUM(G279)</f>
        <v>1125</v>
      </c>
      <c r="H278" s="99">
        <f>SUM(H279)</f>
        <v>1125</v>
      </c>
      <c r="I278" s="134">
        <f>(H278/G278)*100</f>
        <v>100</v>
      </c>
    </row>
    <row r="279" spans="1:9" ht="45.75" thickBot="1">
      <c r="A279" s="3"/>
      <c r="B279" s="14" t="s">
        <v>105</v>
      </c>
      <c r="C279" s="63" t="s">
        <v>106</v>
      </c>
      <c r="D279" s="8">
        <v>600</v>
      </c>
      <c r="E279" s="8">
        <v>0</v>
      </c>
      <c r="F279" s="97">
        <v>220</v>
      </c>
      <c r="G279" s="135">
        <v>1125</v>
      </c>
      <c r="H279" s="135">
        <v>1125</v>
      </c>
      <c r="I279" s="163">
        <f>(H279/G279)*100</f>
        <v>100</v>
      </c>
    </row>
    <row r="280" spans="1:9" ht="31.5" customHeight="1" thickBot="1">
      <c r="A280" s="3"/>
      <c r="B280" s="33"/>
      <c r="C280" s="211" t="s">
        <v>15</v>
      </c>
      <c r="D280" s="19" t="e">
        <f>SUM(D268,#REF!)</f>
        <v>#REF!</v>
      </c>
      <c r="E280" s="19" t="e">
        <f>SUM(E268,#REF!)</f>
        <v>#REF!</v>
      </c>
      <c r="F280" s="94">
        <f>SUM(F268,F272,F277)</f>
        <v>700220</v>
      </c>
      <c r="G280" s="136">
        <f>SUM(G268,G272,G277)</f>
        <v>742105</v>
      </c>
      <c r="H280" s="136">
        <f>SUM(H268,H272,H277)</f>
        <v>746007.07</v>
      </c>
      <c r="I280" s="134">
        <f>(H280/G280)*100</f>
        <v>100.52581103752163</v>
      </c>
    </row>
    <row r="281" spans="1:9" ht="15.75">
      <c r="A281" s="3"/>
      <c r="B281" s="56"/>
      <c r="C281" s="219"/>
      <c r="D281" s="111"/>
      <c r="E281" s="111"/>
      <c r="F281" s="109"/>
      <c r="G281" s="174"/>
      <c r="H281" s="174"/>
      <c r="I281" s="140"/>
    </row>
    <row r="282" spans="1:9" ht="16.5" thickBot="1">
      <c r="A282" s="3"/>
      <c r="B282" s="16"/>
      <c r="C282" s="220"/>
      <c r="D282" s="84"/>
      <c r="E282" s="84"/>
      <c r="F282" s="110"/>
      <c r="G282" s="175"/>
      <c r="H282" s="175"/>
      <c r="I282" s="141"/>
    </row>
    <row r="283" spans="1:9" ht="26.25" customHeight="1">
      <c r="A283" s="22"/>
      <c r="B283" s="47">
        <v>852</v>
      </c>
      <c r="C283" s="228" t="s">
        <v>47</v>
      </c>
      <c r="D283" s="64"/>
      <c r="E283" s="64"/>
      <c r="F283" s="119"/>
      <c r="G283" s="176"/>
      <c r="H283" s="176"/>
      <c r="I283" s="143"/>
    </row>
    <row r="284" spans="1:9" ht="53.25" customHeight="1">
      <c r="A284" s="22"/>
      <c r="B284" s="47">
        <v>85212</v>
      </c>
      <c r="C284" s="224" t="s">
        <v>179</v>
      </c>
      <c r="D284" s="6">
        <f>SUM(D288)</f>
        <v>600</v>
      </c>
      <c r="E284" s="6">
        <f>SUM(E288)</f>
        <v>0</v>
      </c>
      <c r="F284" s="104">
        <f>SUM(F285)</f>
        <v>9278000</v>
      </c>
      <c r="G284" s="134">
        <f>SUM(G285)</f>
        <v>7494300</v>
      </c>
      <c r="H284" s="134">
        <f>SUM(H285)</f>
        <v>7547607.34</v>
      </c>
      <c r="I284" s="134">
        <f>(H284/G284)*100</f>
        <v>100.7113051252285</v>
      </c>
    </row>
    <row r="285" spans="1:9" ht="33.75" customHeight="1">
      <c r="A285" s="22"/>
      <c r="B285" s="62"/>
      <c r="C285" s="42" t="s">
        <v>131</v>
      </c>
      <c r="D285" s="34"/>
      <c r="E285" s="34"/>
      <c r="F285" s="100">
        <f>SUM(F286:F290)</f>
        <v>9278000</v>
      </c>
      <c r="G285" s="99">
        <f>SUM(G286:G290)</f>
        <v>7494300</v>
      </c>
      <c r="H285" s="99">
        <f>SUM(H286:H290)</f>
        <v>7547607.34</v>
      </c>
      <c r="I285" s="134">
        <f>(H285/G285)*100</f>
        <v>100.7113051252285</v>
      </c>
    </row>
    <row r="286" spans="1:9" ht="32.25" customHeight="1">
      <c r="A286" s="22"/>
      <c r="B286" s="73" t="s">
        <v>65</v>
      </c>
      <c r="C286" s="63" t="s">
        <v>27</v>
      </c>
      <c r="D286" s="74">
        <v>44698</v>
      </c>
      <c r="E286" s="74">
        <v>0</v>
      </c>
      <c r="F286" s="98">
        <v>0</v>
      </c>
      <c r="G286" s="155">
        <v>0</v>
      </c>
      <c r="H286" s="155">
        <v>8.8</v>
      </c>
      <c r="I286" s="135"/>
    </row>
    <row r="287" spans="1:9" ht="21" customHeight="1">
      <c r="A287" s="3"/>
      <c r="B287" s="73" t="s">
        <v>115</v>
      </c>
      <c r="C287" s="222" t="s">
        <v>20</v>
      </c>
      <c r="D287" s="34">
        <v>17000</v>
      </c>
      <c r="E287" s="34">
        <v>0</v>
      </c>
      <c r="F287" s="98">
        <v>0</v>
      </c>
      <c r="G287" s="155">
        <v>0</v>
      </c>
      <c r="H287" s="155">
        <v>9583.2</v>
      </c>
      <c r="I287" s="135"/>
    </row>
    <row r="288" spans="1:9" ht="51.75" customHeight="1">
      <c r="A288" s="22"/>
      <c r="B288" s="14" t="s">
        <v>105</v>
      </c>
      <c r="C288" s="63" t="s">
        <v>106</v>
      </c>
      <c r="D288" s="8">
        <v>600</v>
      </c>
      <c r="E288" s="8">
        <v>0</v>
      </c>
      <c r="F288" s="97">
        <v>9278000</v>
      </c>
      <c r="G288" s="135">
        <v>7494300</v>
      </c>
      <c r="H288" s="135">
        <v>7459211.04</v>
      </c>
      <c r="I288" s="135">
        <f>(H288/G288)*100</f>
        <v>99.5317913614347</v>
      </c>
    </row>
    <row r="289" spans="1:10" ht="45">
      <c r="A289" s="22"/>
      <c r="B289" s="26">
        <v>2360</v>
      </c>
      <c r="C289" s="63" t="s">
        <v>133</v>
      </c>
      <c r="D289" s="28">
        <v>5470</v>
      </c>
      <c r="E289" s="28">
        <v>0</v>
      </c>
      <c r="F289" s="98">
        <v>0</v>
      </c>
      <c r="G289" s="155">
        <v>0</v>
      </c>
      <c r="H289" s="155">
        <v>77954.25</v>
      </c>
      <c r="I289" s="135"/>
      <c r="J289" s="162"/>
    </row>
    <row r="290" spans="1:10" ht="45">
      <c r="A290" s="22"/>
      <c r="B290" s="26" t="s">
        <v>156</v>
      </c>
      <c r="C290" s="63" t="s">
        <v>157</v>
      </c>
      <c r="D290" s="28">
        <v>5470</v>
      </c>
      <c r="E290" s="28">
        <v>0</v>
      </c>
      <c r="F290" s="98">
        <v>0</v>
      </c>
      <c r="G290" s="155">
        <v>0</v>
      </c>
      <c r="H290" s="155">
        <v>850.05</v>
      </c>
      <c r="I290" s="135"/>
      <c r="J290" s="162"/>
    </row>
    <row r="291" spans="1:9" ht="75.75" customHeight="1">
      <c r="A291" s="22"/>
      <c r="B291" s="47">
        <v>85213</v>
      </c>
      <c r="C291" s="48" t="s">
        <v>138</v>
      </c>
      <c r="D291" s="6">
        <f>SUM(D294)</f>
        <v>451000</v>
      </c>
      <c r="E291" s="6">
        <f>SUM(E294)</f>
        <v>0</v>
      </c>
      <c r="F291" s="104">
        <f>SUM(F292)</f>
        <v>52000</v>
      </c>
      <c r="G291" s="134">
        <f>SUM(G292)</f>
        <v>69000</v>
      </c>
      <c r="H291" s="134">
        <f>SUM(H292)</f>
        <v>67916.4</v>
      </c>
      <c r="I291" s="134">
        <f>SUM(I292)</f>
        <v>98.42956521739129</v>
      </c>
    </row>
    <row r="292" spans="1:9" ht="31.5">
      <c r="A292" s="22"/>
      <c r="B292" s="62"/>
      <c r="C292" s="42" t="s">
        <v>126</v>
      </c>
      <c r="D292" s="34"/>
      <c r="E292" s="34"/>
      <c r="F292" s="100">
        <f>SUM(F293:F294)</f>
        <v>52000</v>
      </c>
      <c r="G292" s="99">
        <f>SUM(G293:G294)</f>
        <v>69000</v>
      </c>
      <c r="H292" s="99">
        <f>SUM(H293:H294)</f>
        <v>67916.4</v>
      </c>
      <c r="I292" s="134">
        <f>(H292/G292)*100</f>
        <v>98.42956521739129</v>
      </c>
    </row>
    <row r="293" spans="1:9" ht="45">
      <c r="A293" s="22"/>
      <c r="B293" s="14" t="s">
        <v>105</v>
      </c>
      <c r="C293" s="63" t="s">
        <v>106</v>
      </c>
      <c r="D293" s="8">
        <v>600</v>
      </c>
      <c r="E293" s="8">
        <v>0</v>
      </c>
      <c r="F293" s="97">
        <v>14000</v>
      </c>
      <c r="G293" s="135">
        <v>30000</v>
      </c>
      <c r="H293" s="135">
        <v>28916.4</v>
      </c>
      <c r="I293" s="135">
        <f>(H293/G293)*100</f>
        <v>96.388</v>
      </c>
    </row>
    <row r="294" spans="1:9" ht="34.5" customHeight="1">
      <c r="A294" s="22"/>
      <c r="B294" s="72">
        <v>2030</v>
      </c>
      <c r="C294" s="27" t="s">
        <v>49</v>
      </c>
      <c r="D294" s="34">
        <v>451000</v>
      </c>
      <c r="E294" s="34">
        <v>0</v>
      </c>
      <c r="F294" s="98">
        <v>38000</v>
      </c>
      <c r="G294" s="155">
        <v>39000</v>
      </c>
      <c r="H294" s="155">
        <v>39000</v>
      </c>
      <c r="I294" s="155">
        <f>(H294/G294)*100</f>
        <v>100</v>
      </c>
    </row>
    <row r="295" spans="1:9" ht="15.75">
      <c r="A295" s="22"/>
      <c r="B295" s="78"/>
      <c r="C295" s="24"/>
      <c r="D295" s="243"/>
      <c r="E295" s="243"/>
      <c r="F295" s="239"/>
      <c r="G295" s="240"/>
      <c r="H295" s="240"/>
      <c r="I295" s="240"/>
    </row>
    <row r="296" spans="1:9" ht="15">
      <c r="A296" s="22"/>
      <c r="B296" s="241"/>
      <c r="C296" s="242"/>
      <c r="D296" s="241"/>
      <c r="E296" s="241"/>
      <c r="F296" s="102"/>
      <c r="G296" s="142"/>
      <c r="H296" s="142"/>
      <c r="I296" s="142"/>
    </row>
    <row r="297" spans="1:9" ht="15.75">
      <c r="A297" s="22"/>
      <c r="B297" s="47">
        <v>85214</v>
      </c>
      <c r="C297" s="48" t="s">
        <v>48</v>
      </c>
      <c r="D297" s="6">
        <f>SUM(D299)</f>
        <v>451000</v>
      </c>
      <c r="E297" s="6">
        <f>SUM(E299)</f>
        <v>0</v>
      </c>
      <c r="F297" s="104">
        <f>SUM(F298)</f>
        <v>626000</v>
      </c>
      <c r="G297" s="134">
        <f>SUM(G298)</f>
        <v>590000</v>
      </c>
      <c r="H297" s="134">
        <f>SUM(H298)</f>
        <v>590000</v>
      </c>
      <c r="I297" s="134">
        <f>SUM(I298)</f>
        <v>100</v>
      </c>
    </row>
    <row r="298" spans="1:9" ht="31.5">
      <c r="A298" s="22"/>
      <c r="B298" s="62"/>
      <c r="C298" s="42" t="s">
        <v>131</v>
      </c>
      <c r="D298" s="34"/>
      <c r="E298" s="34"/>
      <c r="F298" s="100">
        <f>SUM(F299:F299)</f>
        <v>626000</v>
      </c>
      <c r="G298" s="99">
        <f>SUM(G299:G299)</f>
        <v>590000</v>
      </c>
      <c r="H298" s="99">
        <f>SUM(H299:H299)</f>
        <v>590000</v>
      </c>
      <c r="I298" s="134">
        <f>(H298/G298)*100</f>
        <v>100</v>
      </c>
    </row>
    <row r="299" spans="1:9" ht="30">
      <c r="A299" s="22"/>
      <c r="B299" s="72">
        <v>2030</v>
      </c>
      <c r="C299" s="27" t="s">
        <v>49</v>
      </c>
      <c r="D299" s="34">
        <v>451000</v>
      </c>
      <c r="E299" s="34">
        <v>0</v>
      </c>
      <c r="F299" s="98">
        <v>626000</v>
      </c>
      <c r="G299" s="155">
        <v>590000</v>
      </c>
      <c r="H299" s="155">
        <v>590000</v>
      </c>
      <c r="I299" s="135">
        <f>(H299/G299)*100</f>
        <v>100</v>
      </c>
    </row>
    <row r="300" spans="1:9" ht="15.75">
      <c r="A300" s="22"/>
      <c r="B300" s="113"/>
      <c r="C300" s="92"/>
      <c r="D300" s="10"/>
      <c r="E300" s="10"/>
      <c r="F300" s="96"/>
      <c r="G300" s="137"/>
      <c r="H300" s="137"/>
      <c r="I300" s="137"/>
    </row>
    <row r="301" spans="1:9" ht="15.75">
      <c r="A301" s="22"/>
      <c r="B301" s="47">
        <v>85215</v>
      </c>
      <c r="C301" s="48" t="s">
        <v>158</v>
      </c>
      <c r="D301" s="6">
        <f>SUM(D303)</f>
        <v>44698</v>
      </c>
      <c r="E301" s="6">
        <f>SUM(E303)</f>
        <v>0</v>
      </c>
      <c r="F301" s="104">
        <f>SUM(F302)</f>
        <v>0</v>
      </c>
      <c r="G301" s="134">
        <f>SUM(G302)</f>
        <v>0</v>
      </c>
      <c r="H301" s="134">
        <f>SUM(H302)</f>
        <v>2159.09</v>
      </c>
      <c r="I301" s="134"/>
    </row>
    <row r="302" spans="1:9" ht="31.5">
      <c r="A302" s="22"/>
      <c r="B302" s="62"/>
      <c r="C302" s="42" t="s">
        <v>131</v>
      </c>
      <c r="D302" s="34"/>
      <c r="E302" s="34"/>
      <c r="F302" s="100">
        <f>SUM(F303:F304)</f>
        <v>0</v>
      </c>
      <c r="G302" s="99">
        <f>SUM(G303:G304)</f>
        <v>0</v>
      </c>
      <c r="H302" s="99">
        <f>SUM(H303:H304)</f>
        <v>2159.09</v>
      </c>
      <c r="I302" s="134"/>
    </row>
    <row r="303" spans="1:9" ht="32.25" customHeight="1">
      <c r="A303" s="22"/>
      <c r="B303" s="73" t="s">
        <v>65</v>
      </c>
      <c r="C303" s="63" t="s">
        <v>27</v>
      </c>
      <c r="D303" s="74">
        <v>44698</v>
      </c>
      <c r="E303" s="74">
        <v>0</v>
      </c>
      <c r="F303" s="98">
        <v>0</v>
      </c>
      <c r="G303" s="155">
        <v>0</v>
      </c>
      <c r="H303" s="155">
        <v>1899.86</v>
      </c>
      <c r="I303" s="135"/>
    </row>
    <row r="304" spans="1:9" ht="21" customHeight="1">
      <c r="A304" s="3"/>
      <c r="B304" s="73" t="s">
        <v>115</v>
      </c>
      <c r="C304" s="222" t="s">
        <v>20</v>
      </c>
      <c r="D304" s="34">
        <v>17000</v>
      </c>
      <c r="E304" s="34">
        <v>0</v>
      </c>
      <c r="F304" s="98">
        <v>0</v>
      </c>
      <c r="G304" s="155">
        <v>0</v>
      </c>
      <c r="H304" s="155">
        <v>259.23</v>
      </c>
      <c r="I304" s="135"/>
    </row>
    <row r="305" spans="1:9" ht="15.75">
      <c r="A305" s="22"/>
      <c r="B305" s="9"/>
      <c r="C305" s="92"/>
      <c r="D305" s="10"/>
      <c r="E305" s="10"/>
      <c r="F305" s="96"/>
      <c r="G305" s="137"/>
      <c r="H305" s="137"/>
      <c r="I305" s="137"/>
    </row>
    <row r="306" spans="1:9" ht="15.75">
      <c r="A306" s="22"/>
      <c r="B306" s="47">
        <v>85216</v>
      </c>
      <c r="C306" s="48" t="s">
        <v>119</v>
      </c>
      <c r="D306" s="6" t="e">
        <f>SUM(#REF!)</f>
        <v>#REF!</v>
      </c>
      <c r="E306" s="6" t="e">
        <f>SUM(#REF!)</f>
        <v>#REF!</v>
      </c>
      <c r="F306" s="104">
        <f>SUM(F307)</f>
        <v>457000</v>
      </c>
      <c r="G306" s="134">
        <f>SUM(G307)</f>
        <v>474000</v>
      </c>
      <c r="H306" s="134">
        <f>SUM(H307)</f>
        <v>474000</v>
      </c>
      <c r="I306" s="134">
        <f>SUM(I307)</f>
        <v>100</v>
      </c>
    </row>
    <row r="307" spans="1:9" ht="31.5">
      <c r="A307" s="22"/>
      <c r="B307" s="62"/>
      <c r="C307" s="42" t="s">
        <v>131</v>
      </c>
      <c r="D307" s="34"/>
      <c r="E307" s="34"/>
      <c r="F307" s="100">
        <f>SUM(F308:F308)</f>
        <v>457000</v>
      </c>
      <c r="G307" s="99">
        <f>SUM(G308:G308)</f>
        <v>474000</v>
      </c>
      <c r="H307" s="99">
        <f>SUM(H308:H308)</f>
        <v>474000</v>
      </c>
      <c r="I307" s="134">
        <f>(H307/G307)*100</f>
        <v>100</v>
      </c>
    </row>
    <row r="308" spans="1:9" ht="30">
      <c r="A308" s="22"/>
      <c r="B308" s="51">
        <v>2030</v>
      </c>
      <c r="C308" s="88" t="s">
        <v>49</v>
      </c>
      <c r="D308" s="89">
        <v>465000</v>
      </c>
      <c r="E308" s="89">
        <v>41750</v>
      </c>
      <c r="F308" s="97">
        <v>457000</v>
      </c>
      <c r="G308" s="135">
        <v>474000</v>
      </c>
      <c r="H308" s="135">
        <v>474000</v>
      </c>
      <c r="I308" s="135">
        <f>(H308/G308)*100</f>
        <v>100</v>
      </c>
    </row>
    <row r="309" spans="1:9" ht="15">
      <c r="A309" s="22"/>
      <c r="B309" s="49"/>
      <c r="C309" s="212"/>
      <c r="D309" s="4"/>
      <c r="E309" s="4"/>
      <c r="F309" s="96"/>
      <c r="G309" s="137"/>
      <c r="H309" s="137"/>
      <c r="I309" s="137"/>
    </row>
    <row r="310" spans="1:9" ht="15.75">
      <c r="A310" s="22"/>
      <c r="B310" s="50">
        <v>85219</v>
      </c>
      <c r="C310" s="228" t="s">
        <v>50</v>
      </c>
      <c r="D310" s="6">
        <f aca="true" t="shared" si="5" ref="D310:I310">SUM(D313)</f>
        <v>465000</v>
      </c>
      <c r="E310" s="6">
        <f t="shared" si="5"/>
        <v>41750</v>
      </c>
      <c r="F310" s="104">
        <f t="shared" si="5"/>
        <v>498000</v>
      </c>
      <c r="G310" s="134">
        <f t="shared" si="5"/>
        <v>541850</v>
      </c>
      <c r="H310" s="134">
        <f t="shared" si="5"/>
        <v>540416.66</v>
      </c>
      <c r="I310" s="134">
        <f t="shared" si="5"/>
        <v>99.73547291685891</v>
      </c>
    </row>
    <row r="311" spans="1:9" ht="31.5">
      <c r="A311" s="22"/>
      <c r="B311" s="62"/>
      <c r="C311" s="42" t="s">
        <v>130</v>
      </c>
      <c r="D311" s="34"/>
      <c r="E311" s="34"/>
      <c r="F311" s="100">
        <f>SUM(F313)</f>
        <v>498000</v>
      </c>
      <c r="G311" s="99">
        <f>SUM(G313)</f>
        <v>541850</v>
      </c>
      <c r="H311" s="99">
        <f>SUM(H313)</f>
        <v>540416.66</v>
      </c>
      <c r="I311" s="134">
        <f>(H311/G311)*100</f>
        <v>99.73547291685891</v>
      </c>
    </row>
    <row r="312" spans="1:9" ht="15.75">
      <c r="A312" s="22"/>
      <c r="B312" s="90"/>
      <c r="C312" s="91"/>
      <c r="D312" s="11"/>
      <c r="E312" s="11"/>
      <c r="F312" s="107"/>
      <c r="G312" s="147"/>
      <c r="H312" s="147"/>
      <c r="I312" s="147"/>
    </row>
    <row r="313" spans="1:9" ht="30">
      <c r="A313" s="22"/>
      <c r="B313" s="51">
        <v>2030</v>
      </c>
      <c r="C313" s="88" t="s">
        <v>49</v>
      </c>
      <c r="D313" s="89">
        <v>465000</v>
      </c>
      <c r="E313" s="89">
        <v>41750</v>
      </c>
      <c r="F313" s="97">
        <v>498000</v>
      </c>
      <c r="G313" s="135">
        <v>541850</v>
      </c>
      <c r="H313" s="135">
        <v>540416.66</v>
      </c>
      <c r="I313" s="135">
        <f>(H313/G313)*100</f>
        <v>99.73547291685891</v>
      </c>
    </row>
    <row r="314" spans="1:9" ht="38.25" customHeight="1">
      <c r="A314" s="22"/>
      <c r="B314" s="47">
        <v>85228</v>
      </c>
      <c r="C314" s="48" t="s">
        <v>114</v>
      </c>
      <c r="D314" s="6" t="e">
        <f>SUM(#REF!)</f>
        <v>#REF!</v>
      </c>
      <c r="E314" s="6" t="e">
        <f>SUM(#REF!)</f>
        <v>#REF!</v>
      </c>
      <c r="F314" s="104">
        <f>SUM(F315)</f>
        <v>26000</v>
      </c>
      <c r="G314" s="134">
        <f>SUM(G315)</f>
        <v>26000</v>
      </c>
      <c r="H314" s="134">
        <f>SUM(H315)</f>
        <v>28267.66</v>
      </c>
      <c r="I314" s="134">
        <f>SUM(I315)</f>
        <v>108.72176923076924</v>
      </c>
    </row>
    <row r="315" spans="1:9" ht="31.5">
      <c r="A315" s="22"/>
      <c r="B315" s="62"/>
      <c r="C315" s="42" t="s">
        <v>126</v>
      </c>
      <c r="D315" s="34"/>
      <c r="E315" s="34"/>
      <c r="F315" s="100">
        <f>SUM(F316:F318)</f>
        <v>26000</v>
      </c>
      <c r="G315" s="99">
        <f>SUM(G316:G318)</f>
        <v>26000</v>
      </c>
      <c r="H315" s="99">
        <f>SUM(H316:H318)</f>
        <v>28267.66</v>
      </c>
      <c r="I315" s="134">
        <f>(H315/G315)*100</f>
        <v>108.72176923076924</v>
      </c>
    </row>
    <row r="316" spans="1:9" ht="21" customHeight="1">
      <c r="A316" s="3"/>
      <c r="B316" s="73" t="s">
        <v>115</v>
      </c>
      <c r="C316" s="222" t="s">
        <v>20</v>
      </c>
      <c r="D316" s="34">
        <v>17000</v>
      </c>
      <c r="E316" s="34">
        <v>0</v>
      </c>
      <c r="F316" s="98">
        <v>0</v>
      </c>
      <c r="G316" s="155">
        <v>0</v>
      </c>
      <c r="H316" s="155">
        <v>2209.2</v>
      </c>
      <c r="I316" s="135"/>
    </row>
    <row r="317" spans="1:9" ht="45">
      <c r="A317" s="22"/>
      <c r="B317" s="26" t="s">
        <v>105</v>
      </c>
      <c r="C317" s="63" t="s">
        <v>106</v>
      </c>
      <c r="D317" s="34">
        <v>600</v>
      </c>
      <c r="E317" s="34">
        <v>0</v>
      </c>
      <c r="F317" s="98">
        <v>26000</v>
      </c>
      <c r="G317" s="155">
        <v>26000</v>
      </c>
      <c r="H317" s="155">
        <v>25890</v>
      </c>
      <c r="I317" s="135">
        <f>(H317/G317)*100</f>
        <v>99.57692307692308</v>
      </c>
    </row>
    <row r="318" spans="1:10" ht="45">
      <c r="A318" s="22"/>
      <c r="B318" s="26">
        <v>2360</v>
      </c>
      <c r="C318" s="63" t="s">
        <v>133</v>
      </c>
      <c r="D318" s="28">
        <v>5470</v>
      </c>
      <c r="E318" s="28">
        <v>0</v>
      </c>
      <c r="F318" s="98">
        <v>0</v>
      </c>
      <c r="G318" s="155">
        <v>0</v>
      </c>
      <c r="H318" s="155">
        <v>168.46</v>
      </c>
      <c r="I318" s="135"/>
      <c r="J318" s="162"/>
    </row>
    <row r="319" spans="1:10" ht="15.75">
      <c r="A319" s="22"/>
      <c r="B319" s="15"/>
      <c r="C319" s="92"/>
      <c r="D319" s="32"/>
      <c r="E319" s="32"/>
      <c r="F319" s="96"/>
      <c r="G319" s="137"/>
      <c r="H319" s="137"/>
      <c r="I319" s="142"/>
      <c r="J319" s="148"/>
    </row>
    <row r="320" spans="1:9" ht="15.75">
      <c r="A320" s="22"/>
      <c r="B320" s="47">
        <v>85278</v>
      </c>
      <c r="C320" s="48" t="s">
        <v>153</v>
      </c>
      <c r="D320" s="6" t="e">
        <f>SUM(#REF!)</f>
        <v>#REF!</v>
      </c>
      <c r="E320" s="6" t="e">
        <f>SUM(#REF!)</f>
        <v>#REF!</v>
      </c>
      <c r="F320" s="104">
        <f>SUM(F321)</f>
        <v>0</v>
      </c>
      <c r="G320" s="134">
        <f>SUM(G321)</f>
        <v>3601730</v>
      </c>
      <c r="H320" s="134">
        <f>SUM(H321)</f>
        <v>3568771.73</v>
      </c>
      <c r="I320" s="134">
        <f>SUM(I321)</f>
        <v>99.08493224089536</v>
      </c>
    </row>
    <row r="321" spans="1:9" ht="31.5">
      <c r="A321" s="22"/>
      <c r="B321" s="62"/>
      <c r="C321" s="42" t="s">
        <v>131</v>
      </c>
      <c r="D321" s="34"/>
      <c r="E321" s="34"/>
      <c r="F321" s="100">
        <f>SUM(F322:F322)</f>
        <v>0</v>
      </c>
      <c r="G321" s="99">
        <f>SUM(G322:G322)</f>
        <v>3601730</v>
      </c>
      <c r="H321" s="99">
        <f>SUM(H322:H322)</f>
        <v>3568771.73</v>
      </c>
      <c r="I321" s="134">
        <f>(H321/G321)*100</f>
        <v>99.08493224089536</v>
      </c>
    </row>
    <row r="322" spans="1:9" ht="45">
      <c r="A322" s="22"/>
      <c r="B322" s="26" t="s">
        <v>105</v>
      </c>
      <c r="C322" s="63" t="s">
        <v>106</v>
      </c>
      <c r="D322" s="89">
        <v>465000</v>
      </c>
      <c r="E322" s="89">
        <v>41750</v>
      </c>
      <c r="F322" s="97">
        <v>0</v>
      </c>
      <c r="G322" s="135">
        <v>3601730</v>
      </c>
      <c r="H322" s="135">
        <v>3568771.73</v>
      </c>
      <c r="I322" s="135">
        <f>(H322/G322)*100</f>
        <v>99.08493224089536</v>
      </c>
    </row>
    <row r="323" spans="1:9" ht="15.75">
      <c r="A323" s="22"/>
      <c r="B323" s="168"/>
      <c r="C323" s="92"/>
      <c r="D323" s="169"/>
      <c r="E323" s="169"/>
      <c r="F323" s="96"/>
      <c r="G323" s="137"/>
      <c r="H323" s="137"/>
      <c r="I323" s="142"/>
    </row>
    <row r="324" spans="1:9" ht="15.75">
      <c r="A324" s="22"/>
      <c r="B324" s="47">
        <v>85295</v>
      </c>
      <c r="C324" s="48" t="s">
        <v>19</v>
      </c>
      <c r="D324" s="6" t="e">
        <f>SUM(#REF!)</f>
        <v>#REF!</v>
      </c>
      <c r="E324" s="6" t="e">
        <f>SUM(#REF!)</f>
        <v>#REF!</v>
      </c>
      <c r="F324" s="104">
        <f>SUM(F325)</f>
        <v>0</v>
      </c>
      <c r="G324" s="134">
        <f>SUM(G325)</f>
        <v>868750</v>
      </c>
      <c r="H324" s="134">
        <f>SUM(H325)</f>
        <v>719494.37</v>
      </c>
      <c r="I324" s="134">
        <f>SUM(I325)</f>
        <v>82.81949582733813</v>
      </c>
    </row>
    <row r="325" spans="1:9" ht="31.5">
      <c r="A325" s="22"/>
      <c r="B325" s="62"/>
      <c r="C325" s="42" t="s">
        <v>131</v>
      </c>
      <c r="D325" s="34"/>
      <c r="E325" s="34"/>
      <c r="F325" s="100">
        <f>SUM(F326:F329)</f>
        <v>0</v>
      </c>
      <c r="G325" s="99">
        <f>SUM(G326:G329)</f>
        <v>868750</v>
      </c>
      <c r="H325" s="99">
        <f>SUM(H326:H329)</f>
        <v>719494.37</v>
      </c>
      <c r="I325" s="134">
        <f aca="true" t="shared" si="6" ref="I325:I330">(H325/G325)*100</f>
        <v>82.81949582733813</v>
      </c>
    </row>
    <row r="326" spans="1:9" ht="50.25" customHeight="1">
      <c r="A326" s="3"/>
      <c r="B326" s="195" t="s">
        <v>151</v>
      </c>
      <c r="C326" s="196" t="s">
        <v>195</v>
      </c>
      <c r="D326" s="10"/>
      <c r="E326" s="10"/>
      <c r="F326" s="102">
        <v>0</v>
      </c>
      <c r="G326" s="142">
        <v>382500</v>
      </c>
      <c r="H326" s="142">
        <v>247396.98</v>
      </c>
      <c r="I326" s="135">
        <f t="shared" si="6"/>
        <v>64.67894901960784</v>
      </c>
    </row>
    <row r="327" spans="1:9" ht="49.5" customHeight="1">
      <c r="A327" s="3"/>
      <c r="B327" s="195" t="s">
        <v>122</v>
      </c>
      <c r="C327" s="196" t="s">
        <v>195</v>
      </c>
      <c r="D327" s="10"/>
      <c r="E327" s="10"/>
      <c r="F327" s="98">
        <v>0</v>
      </c>
      <c r="G327" s="155">
        <v>20250</v>
      </c>
      <c r="H327" s="155">
        <v>13097.39</v>
      </c>
      <c r="I327" s="135">
        <f t="shared" si="6"/>
        <v>64.67846913580246</v>
      </c>
    </row>
    <row r="328" spans="1:9" ht="45">
      <c r="A328" s="22"/>
      <c r="B328" s="26" t="s">
        <v>105</v>
      </c>
      <c r="C328" s="63" t="s">
        <v>106</v>
      </c>
      <c r="D328" s="89">
        <v>465000</v>
      </c>
      <c r="E328" s="89">
        <v>41750</v>
      </c>
      <c r="F328" s="97">
        <v>0</v>
      </c>
      <c r="G328" s="135">
        <v>16000</v>
      </c>
      <c r="H328" s="135">
        <v>9000</v>
      </c>
      <c r="I328" s="135">
        <f t="shared" si="6"/>
        <v>56.25</v>
      </c>
    </row>
    <row r="329" spans="1:9" ht="30.75" thickBot="1">
      <c r="A329" s="22"/>
      <c r="B329" s="51">
        <v>2030</v>
      </c>
      <c r="C329" s="88" t="s">
        <v>49</v>
      </c>
      <c r="D329" s="89">
        <v>465000</v>
      </c>
      <c r="E329" s="89">
        <v>41750</v>
      </c>
      <c r="F329" s="97">
        <v>0</v>
      </c>
      <c r="G329" s="135">
        <v>450000</v>
      </c>
      <c r="H329" s="135">
        <v>450000</v>
      </c>
      <c r="I329" s="163">
        <f t="shared" si="6"/>
        <v>100</v>
      </c>
    </row>
    <row r="330" spans="1:9" ht="30.75" customHeight="1" thickBot="1">
      <c r="A330" s="22"/>
      <c r="B330" s="33"/>
      <c r="C330" s="211" t="s">
        <v>51</v>
      </c>
      <c r="D330" s="19" t="e">
        <f>SUM(D297,D310,#REF!,#REF!)</f>
        <v>#REF!</v>
      </c>
      <c r="E330" s="19" t="e">
        <f>SUM(E297,E310,#REF!,#REF!)</f>
        <v>#REF!</v>
      </c>
      <c r="F330" s="94">
        <f>SUM(F284,F291,F297,F301,F306,F310,F314,F320,F324)</f>
        <v>10937000</v>
      </c>
      <c r="G330" s="136">
        <f>SUM(G284,G291,G297,G301,G306,G310,G314,G320,G324)</f>
        <v>13665630</v>
      </c>
      <c r="H330" s="136">
        <f>SUM(H284,H291,H297,H301,H306,H310,H314,H320,H324)</f>
        <v>13538633.25</v>
      </c>
      <c r="I330" s="182">
        <f t="shared" si="6"/>
        <v>99.07068499586188</v>
      </c>
    </row>
    <row r="331" spans="1:9" ht="16.5" thickBot="1">
      <c r="A331" s="22"/>
      <c r="B331" s="82"/>
      <c r="C331" s="211"/>
      <c r="D331" s="83"/>
      <c r="E331" s="83"/>
      <c r="F331" s="95"/>
      <c r="G331" s="170"/>
      <c r="H331" s="170"/>
      <c r="I331" s="148"/>
    </row>
    <row r="332" spans="1:9" ht="27" customHeight="1">
      <c r="A332" s="3"/>
      <c r="B332" s="5">
        <v>853</v>
      </c>
      <c r="C332" s="42" t="s">
        <v>159</v>
      </c>
      <c r="D332" s="64"/>
      <c r="E332" s="64"/>
      <c r="F332" s="119"/>
      <c r="G332" s="176"/>
      <c r="H332" s="176"/>
      <c r="I332" s="143"/>
    </row>
    <row r="333" spans="1:9" ht="27.75" customHeight="1">
      <c r="A333" s="3"/>
      <c r="B333" s="5">
        <v>85305</v>
      </c>
      <c r="C333" s="210" t="s">
        <v>196</v>
      </c>
      <c r="D333" s="6">
        <f>SUM(D335)</f>
        <v>17000</v>
      </c>
      <c r="E333" s="6">
        <f>SUM(E335)</f>
        <v>0</v>
      </c>
      <c r="F333" s="104">
        <f>SUM(F334)</f>
        <v>0</v>
      </c>
      <c r="G333" s="134">
        <f>SUM(G334)</f>
        <v>0</v>
      </c>
      <c r="H333" s="134">
        <f>SUM(H334)</f>
        <v>0.78</v>
      </c>
      <c r="I333" s="134">
        <f>SUM(I334)</f>
        <v>0</v>
      </c>
    </row>
    <row r="334" spans="1:9" ht="31.5">
      <c r="A334" s="3"/>
      <c r="B334" s="62"/>
      <c r="C334" s="42" t="s">
        <v>131</v>
      </c>
      <c r="D334" s="34"/>
      <c r="E334" s="34"/>
      <c r="F334" s="100">
        <f>SUM(F335:F335)</f>
        <v>0</v>
      </c>
      <c r="G334" s="99">
        <f>SUM(G335:G335)</f>
        <v>0</v>
      </c>
      <c r="H334" s="99">
        <f>SUM(H335:H335)</f>
        <v>0.78</v>
      </c>
      <c r="I334" s="134"/>
    </row>
    <row r="335" spans="1:9" ht="21" customHeight="1">
      <c r="A335" s="3"/>
      <c r="B335" s="73" t="s">
        <v>115</v>
      </c>
      <c r="C335" s="222" t="s">
        <v>20</v>
      </c>
      <c r="D335" s="34">
        <v>17000</v>
      </c>
      <c r="E335" s="34">
        <v>0</v>
      </c>
      <c r="F335" s="98">
        <v>0</v>
      </c>
      <c r="G335" s="155">
        <v>0</v>
      </c>
      <c r="H335" s="155">
        <v>0.78</v>
      </c>
      <c r="I335" s="135"/>
    </row>
    <row r="336" spans="1:9" ht="15.75">
      <c r="A336" s="3"/>
      <c r="B336" s="9"/>
      <c r="C336" s="218"/>
      <c r="D336" s="32"/>
      <c r="E336" s="32"/>
      <c r="F336" s="96"/>
      <c r="G336" s="137"/>
      <c r="H336" s="137"/>
      <c r="I336" s="137"/>
    </row>
    <row r="337" spans="1:9" ht="15.75">
      <c r="A337" s="3"/>
      <c r="B337" s="5">
        <v>85395</v>
      </c>
      <c r="C337" s="210" t="s">
        <v>19</v>
      </c>
      <c r="D337" s="6">
        <f>SUM(D341)</f>
        <v>4000</v>
      </c>
      <c r="E337" s="6">
        <f>SUM(E341)</f>
        <v>0</v>
      </c>
      <c r="F337" s="104">
        <f>SUM(F338,F342)</f>
        <v>0</v>
      </c>
      <c r="G337" s="134">
        <f>SUM(G338,G342)</f>
        <v>148078.59</v>
      </c>
      <c r="H337" s="134">
        <f>SUM(H338,H342)</f>
        <v>140003.66</v>
      </c>
      <c r="I337" s="134">
        <f>SUM(I338)</f>
        <v>95.02639035108923</v>
      </c>
    </row>
    <row r="338" spans="1:9" ht="30.75" customHeight="1">
      <c r="A338" s="3"/>
      <c r="B338" s="62"/>
      <c r="C338" s="42" t="s">
        <v>131</v>
      </c>
      <c r="D338" s="34"/>
      <c r="E338" s="34"/>
      <c r="F338" s="100">
        <f>SUM(F339:F341)</f>
        <v>0</v>
      </c>
      <c r="G338" s="99">
        <f>SUM(G339:G341)</f>
        <v>144179.59</v>
      </c>
      <c r="H338" s="99">
        <f>SUM(H339:H341)</f>
        <v>137008.66</v>
      </c>
      <c r="I338" s="134">
        <f aca="true" t="shared" si="7" ref="I338:I345">(H338/G338)*100</f>
        <v>95.02639035108923</v>
      </c>
    </row>
    <row r="339" spans="1:9" ht="50.25" customHeight="1">
      <c r="A339" s="3"/>
      <c r="B339" s="195" t="s">
        <v>151</v>
      </c>
      <c r="C339" s="196" t="s">
        <v>195</v>
      </c>
      <c r="D339" s="10"/>
      <c r="E339" s="10"/>
      <c r="F339" s="102">
        <v>0</v>
      </c>
      <c r="G339" s="142">
        <v>55887.15</v>
      </c>
      <c r="H339" s="142">
        <v>49791.86</v>
      </c>
      <c r="I339" s="135">
        <f t="shared" si="7"/>
        <v>89.09357517783604</v>
      </c>
    </row>
    <row r="340" spans="1:9" ht="49.5" customHeight="1">
      <c r="A340" s="3"/>
      <c r="B340" s="73" t="s">
        <v>122</v>
      </c>
      <c r="C340" s="196" t="s">
        <v>195</v>
      </c>
      <c r="D340" s="10"/>
      <c r="E340" s="10"/>
      <c r="F340" s="98">
        <v>0</v>
      </c>
      <c r="G340" s="155">
        <v>9862.44</v>
      </c>
      <c r="H340" s="155">
        <v>8786.8</v>
      </c>
      <c r="I340" s="135">
        <f t="shared" si="7"/>
        <v>89.09357116494498</v>
      </c>
    </row>
    <row r="341" spans="1:9" ht="38.25" customHeight="1">
      <c r="A341" s="3"/>
      <c r="B341" s="14" t="s">
        <v>160</v>
      </c>
      <c r="C341" s="63" t="s">
        <v>161</v>
      </c>
      <c r="D341" s="25">
        <v>4000</v>
      </c>
      <c r="E341" s="25">
        <v>0</v>
      </c>
      <c r="F341" s="97">
        <v>0</v>
      </c>
      <c r="G341" s="135">
        <v>78430</v>
      </c>
      <c r="H341" s="135">
        <v>78430</v>
      </c>
      <c r="I341" s="155">
        <f t="shared" si="7"/>
        <v>100</v>
      </c>
    </row>
    <row r="342" spans="1:9" ht="31.5">
      <c r="A342" s="3"/>
      <c r="B342" s="62"/>
      <c r="C342" s="42" t="s">
        <v>201</v>
      </c>
      <c r="D342" s="34"/>
      <c r="E342" s="34"/>
      <c r="F342" s="100">
        <f>SUM(F343:F343)</f>
        <v>0</v>
      </c>
      <c r="G342" s="99">
        <f>SUM(G343:G344)</f>
        <v>3899</v>
      </c>
      <c r="H342" s="99">
        <f>SUM(H343:H344)</f>
        <v>2995</v>
      </c>
      <c r="I342" s="99">
        <f t="shared" si="7"/>
        <v>76.81456783790715</v>
      </c>
    </row>
    <row r="343" spans="1:9" ht="54.75" customHeight="1">
      <c r="A343" s="3"/>
      <c r="B343" s="7" t="s">
        <v>190</v>
      </c>
      <c r="C343" s="24" t="s">
        <v>188</v>
      </c>
      <c r="D343" s="8"/>
      <c r="E343" s="8"/>
      <c r="F343" s="97">
        <v>0</v>
      </c>
      <c r="G343" s="135">
        <v>3314.15</v>
      </c>
      <c r="H343" s="135">
        <v>2545.75</v>
      </c>
      <c r="I343" s="155">
        <f t="shared" si="7"/>
        <v>76.81456783790715</v>
      </c>
    </row>
    <row r="344" spans="1:9" ht="54.75" customHeight="1" thickBot="1">
      <c r="A344" s="3"/>
      <c r="B344" s="7" t="s">
        <v>197</v>
      </c>
      <c r="C344" s="24" t="s">
        <v>188</v>
      </c>
      <c r="D344" s="8"/>
      <c r="E344" s="8"/>
      <c r="F344" s="97">
        <v>0</v>
      </c>
      <c r="G344" s="135">
        <v>584.85</v>
      </c>
      <c r="H344" s="135">
        <v>449.25</v>
      </c>
      <c r="I344" s="137">
        <f t="shared" si="7"/>
        <v>76.81456783790715</v>
      </c>
    </row>
    <row r="345" spans="1:9" ht="32.25" customHeight="1" thickBot="1">
      <c r="A345" s="3"/>
      <c r="B345" s="52"/>
      <c r="C345" s="230" t="s">
        <v>162</v>
      </c>
      <c r="D345" s="53" t="e">
        <f>SUM(#REF!,D337)</f>
        <v>#REF!</v>
      </c>
      <c r="E345" s="53" t="e">
        <f>SUM(#REF!,E337)</f>
        <v>#REF!</v>
      </c>
      <c r="F345" s="94">
        <f>SUM(F333,F337)</f>
        <v>0</v>
      </c>
      <c r="G345" s="136">
        <f>SUM(G333,G337)</f>
        <v>148078.59</v>
      </c>
      <c r="H345" s="197">
        <f>SUM(H333,H337)</f>
        <v>140004.44</v>
      </c>
      <c r="I345" s="164">
        <f t="shared" si="7"/>
        <v>94.54738865355215</v>
      </c>
    </row>
    <row r="346" spans="1:9" ht="16.5" thickBot="1">
      <c r="A346" s="22"/>
      <c r="B346" s="16"/>
      <c r="C346" s="220"/>
      <c r="D346" s="84"/>
      <c r="E346" s="84"/>
      <c r="F346" s="110"/>
      <c r="G346" s="175"/>
      <c r="H346" s="175"/>
      <c r="I346" s="141"/>
    </row>
    <row r="347" spans="1:9" ht="27" customHeight="1">
      <c r="A347" s="3"/>
      <c r="B347" s="5">
        <v>854</v>
      </c>
      <c r="C347" s="42" t="s">
        <v>163</v>
      </c>
      <c r="D347" s="64"/>
      <c r="E347" s="64"/>
      <c r="F347" s="119"/>
      <c r="G347" s="176"/>
      <c r="H347" s="176"/>
      <c r="I347" s="143"/>
    </row>
    <row r="348" spans="1:9" ht="15.75">
      <c r="A348" s="3"/>
      <c r="B348" s="9"/>
      <c r="C348" s="218"/>
      <c r="D348" s="32"/>
      <c r="E348" s="32"/>
      <c r="F348" s="96"/>
      <c r="G348" s="173"/>
      <c r="H348" s="173"/>
      <c r="I348" s="137"/>
    </row>
    <row r="349" spans="1:9" ht="15.75">
      <c r="A349" s="3"/>
      <c r="B349" s="5">
        <v>85415</v>
      </c>
      <c r="C349" s="210" t="s">
        <v>164</v>
      </c>
      <c r="D349" s="6">
        <f>SUM(D351)</f>
        <v>4000</v>
      </c>
      <c r="E349" s="6">
        <f>SUM(E351)</f>
        <v>0</v>
      </c>
      <c r="F349" s="104">
        <f>SUM(F350)</f>
        <v>0</v>
      </c>
      <c r="G349" s="134">
        <f>SUM(G350)</f>
        <v>411993</v>
      </c>
      <c r="H349" s="134">
        <f>SUM(H350)</f>
        <v>197694.19</v>
      </c>
      <c r="I349" s="134">
        <f>SUM(I350)</f>
        <v>47.98484197547046</v>
      </c>
    </row>
    <row r="350" spans="1:9" ht="31.5">
      <c r="A350" s="3"/>
      <c r="B350" s="62"/>
      <c r="C350" s="42" t="s">
        <v>131</v>
      </c>
      <c r="D350" s="34"/>
      <c r="E350" s="34"/>
      <c r="F350" s="100">
        <f>SUM(F351:F351)</f>
        <v>0</v>
      </c>
      <c r="G350" s="99">
        <f>SUM(G351:G351)</f>
        <v>411993</v>
      </c>
      <c r="H350" s="99">
        <f>SUM(H351:H351)</f>
        <v>197694.19</v>
      </c>
      <c r="I350" s="134">
        <f>(H350/G350)*100</f>
        <v>47.98484197547046</v>
      </c>
    </row>
    <row r="351" spans="1:9" ht="37.5" customHeight="1" thickBot="1">
      <c r="A351" s="3"/>
      <c r="B351" s="51">
        <v>2030</v>
      </c>
      <c r="C351" s="88" t="s">
        <v>49</v>
      </c>
      <c r="D351" s="25">
        <v>4000</v>
      </c>
      <c r="E351" s="25">
        <v>0</v>
      </c>
      <c r="F351" s="97">
        <v>0</v>
      </c>
      <c r="G351" s="135">
        <v>411993</v>
      </c>
      <c r="H351" s="135">
        <v>197694.19</v>
      </c>
      <c r="I351" s="137">
        <f>(H351/G351)*100</f>
        <v>47.98484197547046</v>
      </c>
    </row>
    <row r="352" spans="1:9" ht="29.25" customHeight="1" thickBot="1">
      <c r="A352" s="3"/>
      <c r="B352" s="52"/>
      <c r="C352" s="230" t="s">
        <v>165</v>
      </c>
      <c r="D352" s="53" t="e">
        <f>SUM(#REF!,D349)</f>
        <v>#REF!</v>
      </c>
      <c r="E352" s="53" t="e">
        <f>SUM(#REF!,E349)</f>
        <v>#REF!</v>
      </c>
      <c r="F352" s="94">
        <f>SUM(F349)</f>
        <v>0</v>
      </c>
      <c r="G352" s="136">
        <f>SUM(G349)</f>
        <v>411993</v>
      </c>
      <c r="H352" s="197">
        <f>SUM(H349)</f>
        <v>197694.19</v>
      </c>
      <c r="I352" s="164">
        <f>(H352/G352)*100</f>
        <v>47.98484197547046</v>
      </c>
    </row>
    <row r="353" spans="1:9" ht="15.75" thickBot="1">
      <c r="A353" s="22"/>
      <c r="B353" s="82"/>
      <c r="C353" s="223"/>
      <c r="D353" s="82"/>
      <c r="E353" s="82"/>
      <c r="F353" s="103"/>
      <c r="G353" s="177"/>
      <c r="H353" s="177"/>
      <c r="I353" s="144"/>
    </row>
    <row r="354" spans="1:9" ht="27" customHeight="1">
      <c r="A354" s="3"/>
      <c r="B354" s="5">
        <v>900</v>
      </c>
      <c r="C354" s="42" t="s">
        <v>5</v>
      </c>
      <c r="D354" s="64"/>
      <c r="E354" s="64"/>
      <c r="F354" s="119"/>
      <c r="G354" s="176"/>
      <c r="H354" s="176"/>
      <c r="I354" s="143"/>
    </row>
    <row r="355" spans="1:9" ht="15.75">
      <c r="A355" s="3"/>
      <c r="B355" s="9"/>
      <c r="C355" s="218"/>
      <c r="D355" s="32"/>
      <c r="E355" s="32"/>
      <c r="F355" s="96"/>
      <c r="G355" s="173"/>
      <c r="H355" s="173"/>
      <c r="I355" s="137"/>
    </row>
    <row r="356" spans="1:9" ht="15.75">
      <c r="A356" s="3"/>
      <c r="B356" s="5">
        <v>90004</v>
      </c>
      <c r="C356" s="210" t="s">
        <v>59</v>
      </c>
      <c r="D356" s="6">
        <f>SUM(D359)</f>
        <v>4000</v>
      </c>
      <c r="E356" s="6">
        <f>SUM(E359)</f>
        <v>0</v>
      </c>
      <c r="F356" s="104">
        <f>SUM(F357,F360)</f>
        <v>10000</v>
      </c>
      <c r="G356" s="104">
        <f>SUM(G357,G360)</f>
        <v>10000</v>
      </c>
      <c r="H356" s="134">
        <f>SUM(H357,H360)</f>
        <v>18189.79</v>
      </c>
      <c r="I356" s="134">
        <f>SUM(I357)</f>
        <v>51.5475</v>
      </c>
    </row>
    <row r="357" spans="1:9" ht="31.5">
      <c r="A357" s="3"/>
      <c r="B357" s="62"/>
      <c r="C357" s="42" t="s">
        <v>131</v>
      </c>
      <c r="D357" s="34"/>
      <c r="E357" s="34"/>
      <c r="F357" s="100">
        <f>SUM(F358:F359)</f>
        <v>10000</v>
      </c>
      <c r="G357" s="100">
        <f>SUM(G358:G359)</f>
        <v>10000</v>
      </c>
      <c r="H357" s="99">
        <f>SUM(H358:H359)</f>
        <v>5154.75</v>
      </c>
      <c r="I357" s="134">
        <f>(H357/G357)*100</f>
        <v>51.5475</v>
      </c>
    </row>
    <row r="358" spans="1:9" ht="31.5" customHeight="1">
      <c r="A358" s="3"/>
      <c r="B358" s="14" t="s">
        <v>166</v>
      </c>
      <c r="C358" s="63" t="s">
        <v>167</v>
      </c>
      <c r="D358" s="25">
        <v>4000</v>
      </c>
      <c r="E358" s="25">
        <v>0</v>
      </c>
      <c r="F358" s="97">
        <v>0</v>
      </c>
      <c r="G358" s="135">
        <v>0</v>
      </c>
      <c r="H358" s="135">
        <v>29.7</v>
      </c>
      <c r="I358" s="137"/>
    </row>
    <row r="359" spans="1:9" ht="22.5" customHeight="1">
      <c r="A359" s="3"/>
      <c r="B359" s="14" t="s">
        <v>65</v>
      </c>
      <c r="C359" s="63" t="s">
        <v>60</v>
      </c>
      <c r="D359" s="25">
        <v>4000</v>
      </c>
      <c r="E359" s="25">
        <v>0</v>
      </c>
      <c r="F359" s="97">
        <v>10000</v>
      </c>
      <c r="G359" s="135">
        <v>10000</v>
      </c>
      <c r="H359" s="135">
        <v>5125.05</v>
      </c>
      <c r="I359" s="155">
        <f>(H359/G359)*100</f>
        <v>51.2505</v>
      </c>
    </row>
    <row r="360" spans="1:9" ht="36" customHeight="1">
      <c r="A360" s="3"/>
      <c r="B360" s="62"/>
      <c r="C360" s="42" t="s">
        <v>178</v>
      </c>
      <c r="D360" s="34"/>
      <c r="E360" s="34"/>
      <c r="F360" s="100">
        <f>SUM(F361)</f>
        <v>0</v>
      </c>
      <c r="G360" s="100">
        <f>SUM(G361)</f>
        <v>0</v>
      </c>
      <c r="H360" s="99">
        <f>SUM(H361)</f>
        <v>13035.04</v>
      </c>
      <c r="I360" s="134"/>
    </row>
    <row r="361" spans="1:9" ht="52.5" customHeight="1">
      <c r="A361" s="3"/>
      <c r="B361" s="14" t="s">
        <v>168</v>
      </c>
      <c r="C361" s="63" t="s">
        <v>169</v>
      </c>
      <c r="D361" s="25">
        <v>4000</v>
      </c>
      <c r="E361" s="25">
        <v>0</v>
      </c>
      <c r="F361" s="97">
        <v>0</v>
      </c>
      <c r="G361" s="135">
        <v>0</v>
      </c>
      <c r="H361" s="135">
        <v>13035.04</v>
      </c>
      <c r="I361" s="155"/>
    </row>
    <row r="362" spans="1:9" ht="14.25" customHeight="1">
      <c r="A362" s="3"/>
      <c r="B362" s="167"/>
      <c r="C362" s="159"/>
      <c r="D362" s="32"/>
      <c r="E362" s="32"/>
      <c r="F362" s="96"/>
      <c r="G362" s="137"/>
      <c r="H362" s="198"/>
      <c r="I362" s="142"/>
    </row>
    <row r="363" spans="1:9" ht="39" customHeight="1">
      <c r="A363" s="3"/>
      <c r="B363" s="5">
        <v>90019</v>
      </c>
      <c r="C363" s="42" t="s">
        <v>170</v>
      </c>
      <c r="D363" s="6">
        <f>SUM(D367)</f>
        <v>4000</v>
      </c>
      <c r="E363" s="6">
        <f>SUM(E367)</f>
        <v>0</v>
      </c>
      <c r="F363" s="104">
        <f>SUM(F364)</f>
        <v>0</v>
      </c>
      <c r="G363" s="134">
        <f>SUM(G364)</f>
        <v>297505.52</v>
      </c>
      <c r="H363" s="134">
        <f>SUM(H364)</f>
        <v>342487.16000000003</v>
      </c>
      <c r="I363" s="134">
        <f>SUM(I364)</f>
        <v>115.11959845316484</v>
      </c>
    </row>
    <row r="364" spans="1:9" ht="31.5">
      <c r="A364" s="3"/>
      <c r="B364" s="62"/>
      <c r="C364" s="42" t="s">
        <v>131</v>
      </c>
      <c r="D364" s="34"/>
      <c r="E364" s="34"/>
      <c r="F364" s="100">
        <f>SUM(F365:F368)</f>
        <v>0</v>
      </c>
      <c r="G364" s="99">
        <f>SUM(G365:G368)</f>
        <v>297505.52</v>
      </c>
      <c r="H364" s="99">
        <f>SUM(H365:H368)</f>
        <v>342487.16000000003</v>
      </c>
      <c r="I364" s="134">
        <f aca="true" t="shared" si="8" ref="I364:I369">(H364/G364)*100</f>
        <v>115.11959845316484</v>
      </c>
    </row>
    <row r="365" spans="1:9" ht="31.5" customHeight="1">
      <c r="A365" s="3"/>
      <c r="B365" s="14" t="s">
        <v>71</v>
      </c>
      <c r="C365" s="63" t="s">
        <v>171</v>
      </c>
      <c r="D365" s="25">
        <v>4000</v>
      </c>
      <c r="E365" s="25">
        <v>0</v>
      </c>
      <c r="F365" s="97">
        <v>0</v>
      </c>
      <c r="G365" s="135">
        <v>500</v>
      </c>
      <c r="H365" s="135">
        <v>0</v>
      </c>
      <c r="I365" s="155">
        <f t="shared" si="8"/>
        <v>0</v>
      </c>
    </row>
    <row r="366" spans="1:9" ht="31.5" customHeight="1">
      <c r="A366" s="3"/>
      <c r="B366" s="14" t="s">
        <v>166</v>
      </c>
      <c r="C366" s="63" t="s">
        <v>167</v>
      </c>
      <c r="D366" s="25">
        <v>4000</v>
      </c>
      <c r="E366" s="25">
        <v>0</v>
      </c>
      <c r="F366" s="97">
        <v>0</v>
      </c>
      <c r="G366" s="135">
        <v>5000</v>
      </c>
      <c r="H366" s="135">
        <v>0</v>
      </c>
      <c r="I366" s="137">
        <f t="shared" si="8"/>
        <v>0</v>
      </c>
    </row>
    <row r="367" spans="1:9" ht="22.5" customHeight="1">
      <c r="A367" s="3"/>
      <c r="B367" s="14" t="s">
        <v>65</v>
      </c>
      <c r="C367" s="63" t="s">
        <v>60</v>
      </c>
      <c r="D367" s="25">
        <v>4000</v>
      </c>
      <c r="E367" s="25">
        <v>0</v>
      </c>
      <c r="F367" s="97">
        <v>0</v>
      </c>
      <c r="G367" s="135">
        <v>120000</v>
      </c>
      <c r="H367" s="135">
        <v>170481.64</v>
      </c>
      <c r="I367" s="155">
        <f t="shared" si="8"/>
        <v>142.06803333333335</v>
      </c>
    </row>
    <row r="368" spans="1:9" ht="21" customHeight="1" thickBot="1">
      <c r="A368" s="3"/>
      <c r="B368" s="73" t="s">
        <v>115</v>
      </c>
      <c r="C368" s="222" t="s">
        <v>20</v>
      </c>
      <c r="D368" s="34">
        <v>17000</v>
      </c>
      <c r="E368" s="34">
        <v>0</v>
      </c>
      <c r="F368" s="98">
        <v>0</v>
      </c>
      <c r="G368" s="155">
        <v>172005.52</v>
      </c>
      <c r="H368" s="155">
        <v>172005.52</v>
      </c>
      <c r="I368" s="135">
        <f t="shared" si="8"/>
        <v>100</v>
      </c>
    </row>
    <row r="369" spans="1:9" ht="31.5" customHeight="1" thickBot="1">
      <c r="A369" s="3"/>
      <c r="B369" s="52"/>
      <c r="C369" s="230" t="s">
        <v>16</v>
      </c>
      <c r="D369" s="53" t="e">
        <f>SUM(#REF!,D356)</f>
        <v>#REF!</v>
      </c>
      <c r="E369" s="53" t="e">
        <f>SUM(#REF!,E356)</f>
        <v>#REF!</v>
      </c>
      <c r="F369" s="94">
        <f>SUM(F356,F363)</f>
        <v>10000</v>
      </c>
      <c r="G369" s="136">
        <f>SUM(G356,G363)</f>
        <v>307505.52</v>
      </c>
      <c r="H369" s="136">
        <f>SUM(H356,H363)</f>
        <v>360676.95</v>
      </c>
      <c r="I369" s="164">
        <f t="shared" si="8"/>
        <v>117.29121155288529</v>
      </c>
    </row>
    <row r="370" spans="1:9" ht="19.5" customHeight="1" thickBot="1">
      <c r="A370" s="3"/>
      <c r="B370" s="54"/>
      <c r="C370" s="231"/>
      <c r="D370" s="68"/>
      <c r="E370" s="68"/>
      <c r="F370" s="110"/>
      <c r="G370" s="175"/>
      <c r="H370" s="175"/>
      <c r="I370" s="141"/>
    </row>
    <row r="371" spans="1:9" ht="27" customHeight="1">
      <c r="A371" s="3"/>
      <c r="B371" s="5">
        <v>921</v>
      </c>
      <c r="C371" s="42" t="s">
        <v>172</v>
      </c>
      <c r="D371" s="64"/>
      <c r="E371" s="64"/>
      <c r="F371" s="119"/>
      <c r="G371" s="176"/>
      <c r="H371" s="176"/>
      <c r="I371" s="143"/>
    </row>
    <row r="372" spans="1:9" ht="15.75">
      <c r="A372" s="3"/>
      <c r="B372" s="9"/>
      <c r="C372" s="218"/>
      <c r="D372" s="32"/>
      <c r="E372" s="32"/>
      <c r="F372" s="96"/>
      <c r="G372" s="137"/>
      <c r="H372" s="137"/>
      <c r="I372" s="137"/>
    </row>
    <row r="373" spans="1:9" ht="15.75">
      <c r="A373" s="3"/>
      <c r="B373" s="5">
        <v>92116</v>
      </c>
      <c r="C373" s="210" t="s">
        <v>198</v>
      </c>
      <c r="D373" s="6">
        <f>SUM(D375)</f>
        <v>465000</v>
      </c>
      <c r="E373" s="6">
        <f>SUM(E375)</f>
        <v>41750</v>
      </c>
      <c r="F373" s="104">
        <f>SUM(F374)</f>
        <v>0</v>
      </c>
      <c r="G373" s="134">
        <f>SUM(G374)</f>
        <v>2965</v>
      </c>
      <c r="H373" s="134">
        <f>SUM(H374)</f>
        <v>2965</v>
      </c>
      <c r="I373" s="134">
        <f>SUM(I374)</f>
        <v>100</v>
      </c>
    </row>
    <row r="374" spans="1:9" ht="31.5">
      <c r="A374" s="3"/>
      <c r="B374" s="62"/>
      <c r="C374" s="42" t="s">
        <v>131</v>
      </c>
      <c r="D374" s="34"/>
      <c r="E374" s="34"/>
      <c r="F374" s="100">
        <f>SUM(F375:F375)</f>
        <v>0</v>
      </c>
      <c r="G374" s="99">
        <f>SUM(G375:G375)</f>
        <v>2965</v>
      </c>
      <c r="H374" s="99">
        <f>SUM(H375:H375)</f>
        <v>2965</v>
      </c>
      <c r="I374" s="134">
        <f>(H374/G374)*100</f>
        <v>100</v>
      </c>
    </row>
    <row r="375" spans="1:9" ht="45">
      <c r="A375" s="22"/>
      <c r="B375" s="26" t="s">
        <v>105</v>
      </c>
      <c r="C375" s="63" t="s">
        <v>106</v>
      </c>
      <c r="D375" s="89">
        <v>465000</v>
      </c>
      <c r="E375" s="89">
        <v>41750</v>
      </c>
      <c r="F375" s="97">
        <v>0</v>
      </c>
      <c r="G375" s="135">
        <v>2965</v>
      </c>
      <c r="H375" s="135">
        <v>2965</v>
      </c>
      <c r="I375" s="135">
        <f>(H375/G375)*100</f>
        <v>100</v>
      </c>
    </row>
    <row r="376" spans="1:9" ht="15.75">
      <c r="A376" s="3"/>
      <c r="B376" s="9"/>
      <c r="C376" s="218"/>
      <c r="D376" s="32"/>
      <c r="E376" s="32"/>
      <c r="F376" s="96"/>
      <c r="G376" s="137"/>
      <c r="H376" s="137"/>
      <c r="I376" s="137"/>
    </row>
    <row r="377" spans="1:9" ht="15.75">
      <c r="A377" s="3"/>
      <c r="B377" s="5">
        <v>92120</v>
      </c>
      <c r="C377" s="210" t="s">
        <v>173</v>
      </c>
      <c r="D377" s="6">
        <f>SUM(D379)</f>
        <v>17000</v>
      </c>
      <c r="E377" s="6">
        <f>SUM(E379)</f>
        <v>0</v>
      </c>
      <c r="F377" s="104">
        <f>SUM(F378)</f>
        <v>0</v>
      </c>
      <c r="G377" s="134">
        <f>SUM(G378)</f>
        <v>0</v>
      </c>
      <c r="H377" s="134">
        <f>SUM(H378)</f>
        <v>0.01</v>
      </c>
      <c r="I377" s="134"/>
    </row>
    <row r="378" spans="1:9" ht="31.5">
      <c r="A378" s="3"/>
      <c r="B378" s="62"/>
      <c r="C378" s="42" t="s">
        <v>131</v>
      </c>
      <c r="D378" s="34"/>
      <c r="E378" s="34"/>
      <c r="F378" s="100">
        <f>SUM(F379:F379)</f>
        <v>0</v>
      </c>
      <c r="G378" s="99">
        <f>SUM(G379:G379)</f>
        <v>0</v>
      </c>
      <c r="H378" s="99">
        <f>SUM(H379:H379)</f>
        <v>0.01</v>
      </c>
      <c r="I378" s="134"/>
    </row>
    <row r="379" spans="1:9" ht="21" customHeight="1" thickBot="1">
      <c r="A379" s="3"/>
      <c r="B379" s="73" t="s">
        <v>115</v>
      </c>
      <c r="C379" s="222" t="s">
        <v>20</v>
      </c>
      <c r="D379" s="34">
        <v>17000</v>
      </c>
      <c r="E379" s="34">
        <v>0</v>
      </c>
      <c r="F379" s="98">
        <v>0</v>
      </c>
      <c r="G379" s="155">
        <v>0</v>
      </c>
      <c r="H379" s="155">
        <v>0.01</v>
      </c>
      <c r="I379" s="163"/>
    </row>
    <row r="380" spans="1:9" ht="32.25" customHeight="1" thickBot="1">
      <c r="A380" s="3"/>
      <c r="B380" s="52"/>
      <c r="C380" s="230" t="s">
        <v>174</v>
      </c>
      <c r="D380" s="53" t="e">
        <f>SUM(#REF!,D377)</f>
        <v>#REF!</v>
      </c>
      <c r="E380" s="53" t="e">
        <f>SUM(#REF!,E377)</f>
        <v>#REF!</v>
      </c>
      <c r="F380" s="199">
        <f>SUM(F373,F377)</f>
        <v>0</v>
      </c>
      <c r="G380" s="197">
        <f>SUM(G373,G377)</f>
        <v>2965</v>
      </c>
      <c r="H380" s="197">
        <f>SUM(H373,H377)</f>
        <v>2965.01</v>
      </c>
      <c r="I380" s="166">
        <f>(H380/G380)*100</f>
        <v>100.00033726812816</v>
      </c>
    </row>
    <row r="381" spans="1:9" ht="19.5" customHeight="1" thickBot="1">
      <c r="A381" s="3"/>
      <c r="B381" s="54"/>
      <c r="C381" s="231"/>
      <c r="D381" s="68"/>
      <c r="E381" s="68"/>
      <c r="F381" s="110"/>
      <c r="G381" s="175"/>
      <c r="H381" s="175"/>
      <c r="I381" s="141"/>
    </row>
    <row r="382" spans="1:9" ht="33.75" customHeight="1">
      <c r="A382" s="3"/>
      <c r="B382" s="5">
        <v>926</v>
      </c>
      <c r="C382" s="42" t="s">
        <v>97</v>
      </c>
      <c r="D382" s="64"/>
      <c r="E382" s="64"/>
      <c r="F382" s="119"/>
      <c r="G382" s="176"/>
      <c r="H382" s="176"/>
      <c r="I382" s="143"/>
    </row>
    <row r="383" spans="1:9" ht="25.5" customHeight="1">
      <c r="A383" s="3"/>
      <c r="B383" s="5">
        <v>92601</v>
      </c>
      <c r="C383" s="210" t="s">
        <v>98</v>
      </c>
      <c r="D383" s="6" t="e">
        <f>SUM(#REF!)</f>
        <v>#REF!</v>
      </c>
      <c r="E383" s="6" t="e">
        <f>SUM(#REF!)</f>
        <v>#REF!</v>
      </c>
      <c r="F383" s="104">
        <f>SUM(F384,F388)</f>
        <v>11656289</v>
      </c>
      <c r="G383" s="134">
        <f>SUM(G384,G388)</f>
        <v>11656289</v>
      </c>
      <c r="H383" s="134">
        <f>SUM(H384,H388)</f>
        <v>10334314.67</v>
      </c>
      <c r="I383" s="134">
        <f>(H383/G383)*100</f>
        <v>88.65870321163108</v>
      </c>
    </row>
    <row r="384" spans="1:9" ht="40.5" customHeight="1">
      <c r="A384" s="3"/>
      <c r="B384" s="47"/>
      <c r="C384" s="48" t="s">
        <v>124</v>
      </c>
      <c r="D384" s="25"/>
      <c r="E384" s="25"/>
      <c r="F384" s="104">
        <f>SUM(F385:F387)</f>
        <v>6000</v>
      </c>
      <c r="G384" s="134">
        <f>SUM(G385:G387)</f>
        <v>6000</v>
      </c>
      <c r="H384" s="134">
        <f>SUM(H385:H387)</f>
        <v>188824.28</v>
      </c>
      <c r="I384" s="134">
        <f>(H384/G384)*100</f>
        <v>3147.0713333333333</v>
      </c>
    </row>
    <row r="385" spans="1:9" ht="31.5" customHeight="1">
      <c r="A385" s="3"/>
      <c r="B385" s="14" t="s">
        <v>166</v>
      </c>
      <c r="C385" s="63" t="s">
        <v>167</v>
      </c>
      <c r="D385" s="25">
        <v>4000</v>
      </c>
      <c r="E385" s="25">
        <v>0</v>
      </c>
      <c r="F385" s="97">
        <v>0</v>
      </c>
      <c r="G385" s="135">
        <v>0</v>
      </c>
      <c r="H385" s="135">
        <v>177508.81</v>
      </c>
      <c r="I385" s="155"/>
    </row>
    <row r="386" spans="1:9" ht="29.25" customHeight="1">
      <c r="A386" s="3"/>
      <c r="B386" s="26" t="s">
        <v>69</v>
      </c>
      <c r="C386" s="63" t="s">
        <v>24</v>
      </c>
      <c r="D386" s="28"/>
      <c r="E386" s="28"/>
      <c r="F386" s="98">
        <v>6000</v>
      </c>
      <c r="G386" s="155">
        <v>6000</v>
      </c>
      <c r="H386" s="155">
        <v>11314.27</v>
      </c>
      <c r="I386" s="135">
        <f>(H386/G386)*100</f>
        <v>188.57116666666667</v>
      </c>
    </row>
    <row r="387" spans="1:9" ht="26.25" customHeight="1">
      <c r="A387" s="3"/>
      <c r="B387" s="73" t="s">
        <v>115</v>
      </c>
      <c r="C387" s="222" t="s">
        <v>20</v>
      </c>
      <c r="D387" s="34">
        <v>17000</v>
      </c>
      <c r="E387" s="34">
        <v>0</v>
      </c>
      <c r="F387" s="98">
        <v>0</v>
      </c>
      <c r="G387" s="155">
        <v>0</v>
      </c>
      <c r="H387" s="155">
        <v>1.2</v>
      </c>
      <c r="I387" s="135"/>
    </row>
    <row r="388" spans="1:9" ht="31.5" customHeight="1">
      <c r="A388" s="3"/>
      <c r="B388" s="47"/>
      <c r="C388" s="48" t="s">
        <v>137</v>
      </c>
      <c r="D388" s="25"/>
      <c r="E388" s="25"/>
      <c r="F388" s="104">
        <f>SUM(F389:F389)</f>
        <v>11650289</v>
      </c>
      <c r="G388" s="134">
        <f>SUM(G389:G389)</f>
        <v>11650289</v>
      </c>
      <c r="H388" s="134">
        <f>SUM(H389:H389)</f>
        <v>10145490.39</v>
      </c>
      <c r="I388" s="134">
        <f>(H388/G388)*100</f>
        <v>87.08359414946702</v>
      </c>
    </row>
    <row r="389" spans="1:9" ht="55.5" customHeight="1">
      <c r="A389" s="3"/>
      <c r="B389" s="72">
        <v>6207</v>
      </c>
      <c r="C389" s="63" t="s">
        <v>175</v>
      </c>
      <c r="D389" s="28"/>
      <c r="E389" s="28"/>
      <c r="F389" s="98">
        <v>11650289</v>
      </c>
      <c r="G389" s="155">
        <v>11650289</v>
      </c>
      <c r="H389" s="155">
        <v>10145490.39</v>
      </c>
      <c r="I389" s="135">
        <f>(H389/G389)*100</f>
        <v>87.08359414946702</v>
      </c>
    </row>
    <row r="390" spans="1:9" ht="33.75" customHeight="1">
      <c r="A390" s="3"/>
      <c r="B390" s="5">
        <v>92695</v>
      </c>
      <c r="C390" s="210" t="s">
        <v>19</v>
      </c>
      <c r="D390" s="6">
        <f>SUM(D402)</f>
        <v>0</v>
      </c>
      <c r="E390" s="6">
        <f>SUM(E402)</f>
        <v>0</v>
      </c>
      <c r="F390" s="104">
        <f>SUM(F391,F395)</f>
        <v>950000</v>
      </c>
      <c r="G390" s="134">
        <f>SUM(G391,G395)</f>
        <v>950000</v>
      </c>
      <c r="H390" s="134">
        <f>SUM(H391,H395)</f>
        <v>961492.7100000001</v>
      </c>
      <c r="I390" s="134">
        <f>SUM(I391)</f>
        <v>101.14966631578947</v>
      </c>
    </row>
    <row r="391" spans="1:9" ht="37.5" customHeight="1">
      <c r="A391" s="3"/>
      <c r="B391" s="47"/>
      <c r="C391" s="48" t="s">
        <v>126</v>
      </c>
      <c r="D391" s="25"/>
      <c r="E391" s="25"/>
      <c r="F391" s="104">
        <f>SUM(F392:F394,)</f>
        <v>950000</v>
      </c>
      <c r="G391" s="134">
        <f>SUM(G392:G394,)</f>
        <v>950000</v>
      </c>
      <c r="H391" s="134">
        <f>SUM(H392:H394,)</f>
        <v>960921.8300000001</v>
      </c>
      <c r="I391" s="165">
        <f>(H391/G391)*100</f>
        <v>101.14966631578947</v>
      </c>
    </row>
    <row r="392" spans="1:9" ht="30.75" customHeight="1">
      <c r="A392" s="3"/>
      <c r="B392" s="26" t="s">
        <v>69</v>
      </c>
      <c r="C392" s="63" t="s">
        <v>24</v>
      </c>
      <c r="D392" s="28"/>
      <c r="E392" s="28"/>
      <c r="F392" s="98">
        <v>950000</v>
      </c>
      <c r="G392" s="155">
        <v>950000</v>
      </c>
      <c r="H392" s="200">
        <v>959958.37</v>
      </c>
      <c r="I392" s="155">
        <f>(H392/G392)*100</f>
        <v>101.04824947368421</v>
      </c>
    </row>
    <row r="393" spans="1:9" ht="24.75" customHeight="1">
      <c r="A393" s="3"/>
      <c r="B393" s="73" t="s">
        <v>70</v>
      </c>
      <c r="C393" s="222" t="s">
        <v>25</v>
      </c>
      <c r="D393" s="34">
        <v>153750</v>
      </c>
      <c r="E393" s="34">
        <v>0</v>
      </c>
      <c r="F393" s="98">
        <v>0</v>
      </c>
      <c r="G393" s="155">
        <v>0</v>
      </c>
      <c r="H393" s="155">
        <v>962.54</v>
      </c>
      <c r="I393" s="135"/>
    </row>
    <row r="394" spans="1:9" ht="21" customHeight="1">
      <c r="A394" s="3"/>
      <c r="B394" s="73" t="s">
        <v>115</v>
      </c>
      <c r="C394" s="222" t="s">
        <v>20</v>
      </c>
      <c r="D394" s="34">
        <v>17000</v>
      </c>
      <c r="E394" s="34">
        <v>0</v>
      </c>
      <c r="F394" s="98">
        <v>0</v>
      </c>
      <c r="G394" s="155">
        <v>0</v>
      </c>
      <c r="H394" s="155">
        <v>0.92</v>
      </c>
      <c r="I394" s="155"/>
    </row>
    <row r="395" spans="1:9" ht="31.5">
      <c r="A395" s="3"/>
      <c r="B395" s="73"/>
      <c r="C395" s="48" t="s">
        <v>137</v>
      </c>
      <c r="D395" s="25"/>
      <c r="E395" s="25"/>
      <c r="F395" s="104">
        <f>SUM(F396)</f>
        <v>0</v>
      </c>
      <c r="G395" s="134">
        <f>SUM(G396)</f>
        <v>0</v>
      </c>
      <c r="H395" s="134">
        <f>SUM(H396)</f>
        <v>570.88</v>
      </c>
      <c r="I395" s="134"/>
    </row>
    <row r="396" spans="1:9" ht="21" customHeight="1">
      <c r="A396" s="3"/>
      <c r="B396" s="26" t="s">
        <v>199</v>
      </c>
      <c r="C396" s="27" t="s">
        <v>200</v>
      </c>
      <c r="D396" s="28"/>
      <c r="E396" s="28"/>
      <c r="F396" s="98">
        <v>0</v>
      </c>
      <c r="G396" s="155">
        <v>0</v>
      </c>
      <c r="H396" s="200">
        <v>570.88</v>
      </c>
      <c r="I396" s="135"/>
    </row>
    <row r="397" spans="1:9" ht="21" customHeight="1">
      <c r="A397" s="3"/>
      <c r="B397" s="206"/>
      <c r="C397" s="237"/>
      <c r="D397" s="8"/>
      <c r="E397" s="8"/>
      <c r="F397" s="97"/>
      <c r="G397" s="135"/>
      <c r="H397" s="135"/>
      <c r="I397" s="135"/>
    </row>
    <row r="398" spans="1:9" ht="31.5" customHeight="1" thickBot="1">
      <c r="A398" s="3"/>
      <c r="B398" s="232"/>
      <c r="C398" s="233" t="s">
        <v>176</v>
      </c>
      <c r="D398" s="234" t="e">
        <f>SUM(#REF!,D383)</f>
        <v>#REF!</v>
      </c>
      <c r="E398" s="234" t="e">
        <f>SUM(#REF!,E383)</f>
        <v>#REF!</v>
      </c>
      <c r="F398" s="235">
        <f>SUM(F383,F390)</f>
        <v>12606289</v>
      </c>
      <c r="G398" s="182">
        <f>SUM(G383,G390)</f>
        <v>12606289</v>
      </c>
      <c r="H398" s="236">
        <f>SUM(H383,H390)</f>
        <v>11295807.38</v>
      </c>
      <c r="I398" s="166">
        <f>(H398/G398)*100</f>
        <v>89.60454087638321</v>
      </c>
    </row>
    <row r="399" spans="1:9" ht="16.5" thickBot="1">
      <c r="A399" s="22"/>
      <c r="B399" s="114"/>
      <c r="C399" s="85"/>
      <c r="D399" s="86"/>
      <c r="E399" s="86"/>
      <c r="F399" s="120"/>
      <c r="G399" s="149"/>
      <c r="H399" s="149"/>
      <c r="I399" s="149"/>
    </row>
    <row r="400" spans="1:9" ht="15">
      <c r="A400" s="3"/>
      <c r="B400" s="55"/>
      <c r="C400" s="56"/>
      <c r="D400" s="57"/>
      <c r="E400" s="57"/>
      <c r="F400" s="121"/>
      <c r="G400" s="201"/>
      <c r="H400" s="202"/>
      <c r="I400" s="156"/>
    </row>
    <row r="401" spans="1:9" ht="15.75">
      <c r="A401" s="3"/>
      <c r="B401" s="58"/>
      <c r="C401" s="13" t="s">
        <v>120</v>
      </c>
      <c r="D401" s="59" t="e">
        <f>SUM(D42,D74,D88,D122,D159,D199,D222,D263,D280,D330,#REF!,#REF!,D369)</f>
        <v>#REF!</v>
      </c>
      <c r="E401" s="59" t="e">
        <f>SUM(E42,E74,E88,E122,E159,E199,E222,E263,E280,E330,#REF!,#REF!,E369)</f>
        <v>#REF!</v>
      </c>
      <c r="F401" s="122">
        <f>SUM(F15,F23,F42,F74,F88,F122,F136,F142,F159,F199,F222,F263,F280,F330,F345,F352,F369,F380,F398)</f>
        <v>94026861</v>
      </c>
      <c r="G401" s="203">
        <f>SUM(G15,G23,G42,G74,G88,G122,G136,G142,G159,G199,G222,G263,G280,G330,G345,G352,G369,G380,G398)</f>
        <v>96363876.36</v>
      </c>
      <c r="H401" s="203">
        <f>SUM(H15,H23,H42,H74,H88,H122,H136,H142,H159,H199,H222,H263,H280,H330,H345,H352,H369,H380,H398)</f>
        <v>98745859.33999999</v>
      </c>
      <c r="I401" s="157">
        <f>(H401/G401)*100</f>
        <v>102.47186297394397</v>
      </c>
    </row>
    <row r="402" spans="1:9" ht="15.75" thickBot="1">
      <c r="A402" s="3"/>
      <c r="B402" s="60"/>
      <c r="C402" s="16"/>
      <c r="D402" s="61"/>
      <c r="E402" s="61"/>
      <c r="F402" s="123"/>
      <c r="G402" s="133"/>
      <c r="H402" s="185"/>
      <c r="I402" s="158"/>
    </row>
  </sheetData>
  <mergeCells count="8">
    <mergeCell ref="B1:I1"/>
    <mergeCell ref="I243:I244"/>
    <mergeCell ref="C243:C244"/>
    <mergeCell ref="B243:B244"/>
    <mergeCell ref="A243:A244"/>
    <mergeCell ref="F243:F244"/>
    <mergeCell ref="G243:G244"/>
    <mergeCell ref="H243:H24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46" r:id="rId1"/>
  <headerFooter alignWithMargins="0">
    <oddHeader>&amp;R&amp;"Arial CE,Pogrubiony"&amp;14Zał. Nr 1</oddHeader>
  </headerFooter>
  <rowBreaks count="6" manualBreakCount="6">
    <brk id="64" max="8" man="1"/>
    <brk id="122" max="8" man="1"/>
    <brk id="177" max="8" man="1"/>
    <brk id="247" max="8" man="1"/>
    <brk id="294" max="8" man="1"/>
    <brk id="34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gfronckiewicz</cp:lastModifiedBy>
  <cp:lastPrinted>2011-03-30T09:53:50Z</cp:lastPrinted>
  <dcterms:created xsi:type="dcterms:W3CDTF">2001-02-16T12:40:08Z</dcterms:created>
  <dcterms:modified xsi:type="dcterms:W3CDTF">2011-03-30T09:54:20Z</dcterms:modified>
  <cp:category/>
  <cp:version/>
  <cp:contentType/>
  <cp:contentStatus/>
</cp:coreProperties>
</file>