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'Arkusz1'!$A$1:$K$150</definedName>
  </definedNames>
  <calcPr fullCalcOnLoad="1"/>
</workbook>
</file>

<file path=xl/sharedStrings.xml><?xml version="1.0" encoding="utf-8"?>
<sst xmlns="http://schemas.openxmlformats.org/spreadsheetml/2006/main" count="130" uniqueCount="53">
  <si>
    <t>Dział</t>
  </si>
  <si>
    <t>Wyszczególnienie</t>
  </si>
  <si>
    <t>Oświata i wychowanie</t>
  </si>
  <si>
    <t>Publ. Gimnazjum Nr 1</t>
  </si>
  <si>
    <t>Dzienny Dom Pomocy Społecznej</t>
  </si>
  <si>
    <t>Środki pieniężne na 31.12.2004</t>
  </si>
  <si>
    <t>Pomoc społeczna</t>
  </si>
  <si>
    <t>Gospodarka mieszkaniowa</t>
  </si>
  <si>
    <t>Zespół Szkół Nr 1 z OS- podst.</t>
  </si>
  <si>
    <t xml:space="preserve">Zespół Szkół Nr 1 z OS - gimnazjum </t>
  </si>
  <si>
    <t>Zespół Szkół Nr 2 z OI - podst.</t>
  </si>
  <si>
    <t>Administracja publiczna</t>
  </si>
  <si>
    <t>Urząd Miasta</t>
  </si>
  <si>
    <t>Dochody własne</t>
  </si>
  <si>
    <t>Wydatki</t>
  </si>
  <si>
    <t xml:space="preserve">Dochody </t>
  </si>
  <si>
    <t>Pozostałe zadania w zakresie polityki społecznej</t>
  </si>
  <si>
    <t xml:space="preserve">Kultura fizyczna i sport </t>
  </si>
  <si>
    <t>Miejski Ośrodek Sportu i Rekreacji - hala sportowa i stadion</t>
  </si>
  <si>
    <t>Miejski Ośrodek Sportu i Rekreacji - kryta pływalnia i kąpielisko</t>
  </si>
  <si>
    <t>Żłobek Miejski "Tęczowy Świat"</t>
  </si>
  <si>
    <t>Stan środków pieniężnych na 01.01.2010 r.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</si>
  <si>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</si>
  <si>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</si>
  <si>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</si>
  <si>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</si>
  <si>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</si>
  <si>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Zarząd Nieruchomości Miejskich</t>
  </si>
  <si>
    <t>w tym:</t>
  </si>
  <si>
    <t>dochody z najmu i dzierżawy</t>
  </si>
  <si>
    <t>otrzymane spadki, zapisy i darowizny</t>
  </si>
  <si>
    <t>wpływy z różnych opłat</t>
  </si>
  <si>
    <t>wpływy z usług</t>
  </si>
  <si>
    <t>wpływy z różnych dochodów</t>
  </si>
  <si>
    <t>wydatki bieżące</t>
  </si>
  <si>
    <t>w tym: zakup towarów i usług</t>
  </si>
  <si>
    <t>w tym: zakup towarów i usłu</t>
  </si>
  <si>
    <t>Bezpieczeństwo publiczne i ochrona przeciwpożarowa</t>
  </si>
  <si>
    <t xml:space="preserve">Straż Miejska </t>
  </si>
  <si>
    <t xml:space="preserve">w tym: </t>
  </si>
  <si>
    <t xml:space="preserve">wydatki bieżące </t>
  </si>
  <si>
    <t>Przedszkole Publiczne nr 11</t>
  </si>
  <si>
    <t>Wyk. %</t>
  </si>
  <si>
    <t>pozostałe odsetki</t>
  </si>
  <si>
    <t>wpływy ze sprzedaży składników majątkowych</t>
  </si>
  <si>
    <t>wpływy do wyjaśnienia</t>
  </si>
  <si>
    <t>Zał. Nr 10</t>
  </si>
  <si>
    <t>Wykonanie 31.12.2010 r.</t>
  </si>
  <si>
    <t>Plan 
31.12.2010 r.</t>
  </si>
  <si>
    <t>Stan środków pieniężnych na 31.12.2010 r.</t>
  </si>
  <si>
    <t>Wykonanie 
31.12.2010 r.</t>
  </si>
  <si>
    <t>w złotych</t>
  </si>
  <si>
    <t>PLAN DOCHODÓW WŁASNYCH JEDNOSTEK BUDŻETOWYCH I WYDATKI NIMI FINANSOWANE NA 2010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</si>
</sst>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  <numFmt numFmtId="166" formatCode="#,##0.0\ _z_ł"/>
    <numFmt numFmtId="167" formatCode="#,##0.0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164" fontId="1" fillId="0" borderId="8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4" xfId="0" applyNumberFormat="1" applyFont="1" applyBorder="1" applyAlignment="1">
      <alignment horizontal="right"/>
    </xf>
    <xf numFmtId="167" fontId="1" fillId="0" borderId="4" xfId="0" applyNumberFormat="1" applyFont="1" applyBorder="1" applyAlignment="1">
      <alignment/>
    </xf>
    <xf numFmtId="167" fontId="1" fillId="0" borderId="6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/>
    </xf>
    <xf numFmtId="167" fontId="0" fillId="0" borderId="2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/>
    </xf>
    <xf numFmtId="167" fontId="0" fillId="0" borderId="13" xfId="0" applyNumberFormat="1" applyFont="1" applyBorder="1" applyAlignment="1">
      <alignment horizontal="right"/>
    </xf>
    <xf numFmtId="167" fontId="0" fillId="0" borderId="13" xfId="0" applyNumberFormat="1" applyFont="1" applyBorder="1" applyAlignment="1">
      <alignment/>
    </xf>
    <xf numFmtId="167" fontId="0" fillId="0" borderId="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7" fontId="1" fillId="0" borderId="17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6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67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67" fontId="6" fillId="0" borderId="15" xfId="0" applyNumberFormat="1" applyFont="1" applyBorder="1" applyAlignment="1">
      <alignment horizontal="right"/>
    </xf>
    <xf numFmtId="167" fontId="6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7" fontId="6" fillId="0" borderId="3" xfId="0" applyNumberFormat="1" applyFont="1" applyBorder="1" applyAlignment="1">
      <alignment horizontal="right"/>
    </xf>
    <xf numFmtId="167" fontId="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167" fontId="1" fillId="0" borderId="10" xfId="0" applyNumberFormat="1" applyFont="1" applyBorder="1" applyAlignment="1">
      <alignment/>
    </xf>
    <xf numFmtId="0" fontId="0" fillId="0" borderId="2" xfId="0" applyFont="1" applyBorder="1" applyAlignment="1">
      <alignment/>
    </xf>
    <xf numFmtId="167" fontId="0" fillId="0" borderId="3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7" fontId="0" fillId="0" borderId="2" xfId="0" applyNumberFormat="1" applyFont="1" applyBorder="1" applyAlignment="1">
      <alignment horizontal="right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164" fontId="1" fillId="0" borderId="24" xfId="0" applyNumberFormat="1" applyFont="1" applyBorder="1" applyAlignment="1">
      <alignment horizontal="right"/>
    </xf>
    <xf numFmtId="167" fontId="1" fillId="0" borderId="24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right"/>
    </xf>
    <xf numFmtId="167" fontId="0" fillId="0" borderId="6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167" fontId="1" fillId="0" borderId="19" xfId="0" applyNumberFormat="1" applyFont="1" applyBorder="1" applyAlignment="1">
      <alignment/>
    </xf>
    <xf numFmtId="167" fontId="1" fillId="0" borderId="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167" fontId="0" fillId="0" borderId="10" xfId="0" applyNumberFormat="1" applyFont="1" applyFill="1" applyBorder="1" applyAlignment="1">
      <alignment/>
    </xf>
    <xf numFmtId="167" fontId="1" fillId="0" borderId="8" xfId="0" applyNumberFormat="1" applyFont="1" applyBorder="1" applyAlignment="1">
      <alignment/>
    </xf>
    <xf numFmtId="167" fontId="1" fillId="0" borderId="2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wrapText="1"/>
    </xf>
    <xf numFmtId="167" fontId="0" fillId="0" borderId="6" xfId="0" applyNumberFormat="1" applyFont="1" applyBorder="1" applyAlignment="1">
      <alignment horizontal="right"/>
    </xf>
    <xf numFmtId="167" fontId="0" fillId="0" borderId="16" xfId="0" applyNumberFormat="1" applyFont="1" applyFill="1" applyBorder="1" applyAlignment="1">
      <alignment/>
    </xf>
    <xf numFmtId="164" fontId="0" fillId="0" borderId="8" xfId="0" applyNumberFormat="1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="75" zoomScaleNormal="75" workbookViewId="0" topLeftCell="A58">
      <selection activeCell="O95" sqref="O95"/>
    </sheetView>
  </sheetViews>
  <sheetFormatPr defaultColWidth="9.00390625" defaultRowHeight="12.75"/>
  <cols>
    <col min="1" max="1" width="5.875" style="0" customWidth="1"/>
    <col min="2" max="2" width="38.875" style="0" customWidth="1"/>
    <col min="3" max="3" width="15.625" style="0" customWidth="1"/>
    <col min="4" max="4" width="16.75390625" style="0" customWidth="1"/>
    <col min="5" max="5" width="15.875" style="0" customWidth="1"/>
    <col min="6" max="6" width="9.875" style="0" customWidth="1"/>
    <col min="7" max="8" width="15.125" style="0" customWidth="1"/>
    <col min="9" max="9" width="9.75390625" style="0" bestFit="1" customWidth="1"/>
    <col min="10" max="10" width="15.00390625" style="0" customWidth="1"/>
    <col min="11" max="11" width="4.625" style="0" customWidth="1"/>
    <col min="12" max="12" width="11.875" style="0" hidden="1" customWidth="1"/>
    <col min="13" max="13" width="9.75390625" style="0" customWidth="1"/>
  </cols>
  <sheetData>
    <row r="1" spans="1:10" ht="15.75">
      <c r="A1" s="1"/>
      <c r="B1" s="1"/>
      <c r="C1" s="1"/>
      <c r="D1" s="1"/>
      <c r="E1" s="1"/>
      <c r="F1" s="1"/>
      <c r="J1" s="26" t="s">
        <v>46</v>
      </c>
    </row>
    <row r="2" spans="1:10" ht="18">
      <c r="A2" s="119" t="s">
        <v>52</v>
      </c>
      <c r="B2" s="119"/>
      <c r="C2" s="119"/>
      <c r="D2" s="119"/>
      <c r="E2" s="119"/>
      <c r="F2" s="119"/>
      <c r="G2" s="119"/>
      <c r="H2" s="119"/>
      <c r="I2" s="119"/>
      <c r="J2" s="119"/>
    </row>
    <row r="3" ht="56.25" customHeight="1" hidden="1" thickBot="1"/>
    <row r="5" ht="23.25" customHeight="1" thickBot="1">
      <c r="J5" s="51" t="s">
        <v>51</v>
      </c>
    </row>
    <row r="6" spans="1:13" ht="15" customHeight="1" thickBot="1">
      <c r="A6" s="48"/>
      <c r="B6" s="49"/>
      <c r="C6" s="49"/>
      <c r="D6" s="116" t="s">
        <v>15</v>
      </c>
      <c r="E6" s="117"/>
      <c r="F6" s="118"/>
      <c r="G6" s="116" t="s">
        <v>14</v>
      </c>
      <c r="H6" s="117"/>
      <c r="I6" s="118"/>
      <c r="J6" s="50"/>
      <c r="K6" s="10"/>
      <c r="L6" s="11"/>
      <c r="M6" s="2"/>
    </row>
    <row r="7" spans="1:13" s="74" customFormat="1" ht="55.5" customHeight="1" thickBot="1">
      <c r="A7" s="84" t="s">
        <v>0</v>
      </c>
      <c r="B7" s="84" t="s">
        <v>1</v>
      </c>
      <c r="C7" s="85" t="s">
        <v>21</v>
      </c>
      <c r="D7" s="85" t="s">
        <v>48</v>
      </c>
      <c r="E7" s="85" t="s">
        <v>47</v>
      </c>
      <c r="F7" s="85" t="s">
        <v>42</v>
      </c>
      <c r="G7" s="85" t="s">
        <v>48</v>
      </c>
      <c r="H7" s="85" t="s">
        <v>50</v>
      </c>
      <c r="I7" s="85" t="s">
        <v>42</v>
      </c>
      <c r="J7" s="85" t="s">
        <v>49</v>
      </c>
      <c r="K7" s="22"/>
      <c r="L7" s="17" t="s">
        <v>5</v>
      </c>
      <c r="M7" s="86"/>
    </row>
    <row r="8" spans="1:13" s="74" customFormat="1" ht="13.5" thickBot="1">
      <c r="A8" s="87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8">
        <v>8</v>
      </c>
      <c r="I8" s="88">
        <v>9</v>
      </c>
      <c r="J8" s="89">
        <v>10</v>
      </c>
      <c r="K8" s="90"/>
      <c r="L8" s="91">
        <v>8</v>
      </c>
      <c r="M8" s="86"/>
    </row>
    <row r="9" spans="1:12" ht="12.75">
      <c r="A9" s="59"/>
      <c r="B9" s="59"/>
      <c r="C9" s="59"/>
      <c r="D9" s="59"/>
      <c r="E9" s="59"/>
      <c r="F9" s="59"/>
      <c r="G9" s="59"/>
      <c r="H9" s="59"/>
      <c r="I9" s="59"/>
      <c r="J9" s="60"/>
      <c r="K9" s="5"/>
      <c r="L9" s="14"/>
    </row>
    <row r="10" spans="1:12" s="74" customFormat="1" ht="13.5" thickBot="1">
      <c r="A10" s="4"/>
      <c r="B10" s="4" t="s">
        <v>13</v>
      </c>
      <c r="C10" s="33">
        <f>SUM(C12,C27,C35,C42,C113,C122,C131)</f>
        <v>279684.4</v>
      </c>
      <c r="D10" s="33">
        <f>SUM(D12,D27,D35,D42,D113,D122,D131)</f>
        <v>6955349</v>
      </c>
      <c r="E10" s="33">
        <f>SUM(E12,E27,E35,E42,E113,E122,E131)</f>
        <v>6759730.200000001</v>
      </c>
      <c r="F10" s="33">
        <f>(E10/D10)*100</f>
        <v>97.18750561618117</v>
      </c>
      <c r="G10" s="33">
        <f>SUM(G12,G27,G35,G42,G113,G122,G131)</f>
        <v>7235033.4</v>
      </c>
      <c r="H10" s="33">
        <f>SUM(H12,H27,H35,H42,H113,H122,H131)</f>
        <v>6665809.480000001</v>
      </c>
      <c r="I10" s="33">
        <f>(H10/G10)*100</f>
        <v>92.13239402599027</v>
      </c>
      <c r="J10" s="33">
        <f>SUM(J12,J27,J35,J42,J113,J122,J131)</f>
        <v>348466.25</v>
      </c>
      <c r="K10" s="23"/>
      <c r="L10" s="18" t="e">
        <f>SUM(#REF!,L42,L113,L122,#REF!)</f>
        <v>#REF!</v>
      </c>
    </row>
    <row r="11" spans="1:12" s="74" customFormat="1" ht="13.5" thickTop="1">
      <c r="A11" s="6"/>
      <c r="B11" s="6"/>
      <c r="C11" s="34"/>
      <c r="D11" s="35"/>
      <c r="E11" s="35"/>
      <c r="F11" s="35"/>
      <c r="G11" s="35"/>
      <c r="H11" s="35"/>
      <c r="I11" s="35"/>
      <c r="J11" s="34"/>
      <c r="K11" s="23"/>
      <c r="L11" s="24"/>
    </row>
    <row r="12" spans="1:12" s="74" customFormat="1" ht="12.75">
      <c r="A12" s="9">
        <v>700</v>
      </c>
      <c r="B12" s="9" t="s">
        <v>7</v>
      </c>
      <c r="C12" s="36">
        <f>SUM(C13,C21)</f>
        <v>30391.15</v>
      </c>
      <c r="D12" s="37">
        <f>SUM(D13,D21)</f>
        <v>6056091</v>
      </c>
      <c r="E12" s="37">
        <f>SUM(E13,E21)</f>
        <v>5948517.35</v>
      </c>
      <c r="F12" s="37">
        <f>(E12/D12)*100</f>
        <v>98.223711466687</v>
      </c>
      <c r="G12" s="37">
        <f>SUM(G19,G25)</f>
        <v>6086482.15</v>
      </c>
      <c r="H12" s="37">
        <f>SUM(H19,H25)</f>
        <v>5685638.28</v>
      </c>
      <c r="I12" s="37">
        <f>(H12/G12)*100</f>
        <v>93.4141946017208</v>
      </c>
      <c r="J12" s="36">
        <f>SUM(J13,J21)</f>
        <v>268270.22</v>
      </c>
      <c r="K12" s="23"/>
      <c r="L12" s="24"/>
    </row>
    <row r="13" spans="1:12" s="74" customFormat="1" ht="18" customHeight="1">
      <c r="A13" s="81"/>
      <c r="B13" s="13" t="s">
        <v>27</v>
      </c>
      <c r="C13" s="38">
        <f>SUM(C14:C15)</f>
        <v>5391.15</v>
      </c>
      <c r="D13" s="39">
        <f>SUM(D14:D17)</f>
        <v>6056091</v>
      </c>
      <c r="E13" s="39">
        <f>SUM(E14:E17)</f>
        <v>5923517.35</v>
      </c>
      <c r="F13" s="39">
        <f>(E13/D13)*100</f>
        <v>97.81090393126523</v>
      </c>
      <c r="G13" s="39"/>
      <c r="H13" s="39"/>
      <c r="I13" s="39"/>
      <c r="J13" s="38">
        <f>SUM(J14:J15)</f>
        <v>243270.22</v>
      </c>
      <c r="K13" s="23"/>
      <c r="L13" s="24"/>
    </row>
    <row r="14" spans="1:12" s="74" customFormat="1" ht="12.75">
      <c r="A14" s="76"/>
      <c r="B14" s="76" t="s">
        <v>29</v>
      </c>
      <c r="C14" s="40">
        <v>5391.15</v>
      </c>
      <c r="D14" s="41">
        <v>5486100</v>
      </c>
      <c r="E14" s="41">
        <v>5273094.14</v>
      </c>
      <c r="F14" s="41">
        <f>(E14/D14)*100</f>
        <v>96.117353675653</v>
      </c>
      <c r="G14" s="41"/>
      <c r="H14" s="41"/>
      <c r="I14" s="41"/>
      <c r="J14" s="40">
        <v>243270.22</v>
      </c>
      <c r="K14" s="7"/>
      <c r="L14" s="21"/>
    </row>
    <row r="15" spans="1:12" s="74" customFormat="1" ht="12.75">
      <c r="A15" s="76"/>
      <c r="B15" s="76" t="s">
        <v>32</v>
      </c>
      <c r="C15" s="40"/>
      <c r="D15" s="41">
        <v>89700</v>
      </c>
      <c r="E15" s="41">
        <v>28785.67</v>
      </c>
      <c r="F15" s="41">
        <f>(E15/D15)*100</f>
        <v>32.09104793756967</v>
      </c>
      <c r="G15" s="41"/>
      <c r="H15" s="41"/>
      <c r="I15" s="41"/>
      <c r="J15" s="8"/>
      <c r="K15" s="7"/>
      <c r="L15" s="21"/>
    </row>
    <row r="16" spans="1:12" s="74" customFormat="1" ht="12.75">
      <c r="A16" s="76"/>
      <c r="B16" s="76" t="s">
        <v>43</v>
      </c>
      <c r="C16" s="40"/>
      <c r="D16" s="41"/>
      <c r="E16" s="41">
        <v>141346.89</v>
      </c>
      <c r="F16" s="41"/>
      <c r="G16" s="41"/>
      <c r="H16" s="41"/>
      <c r="I16" s="41"/>
      <c r="J16" s="8"/>
      <c r="K16" s="7"/>
      <c r="L16" s="53"/>
    </row>
    <row r="17" spans="1:12" s="74" customFormat="1" ht="12.75">
      <c r="A17" s="76"/>
      <c r="B17" s="76" t="s">
        <v>33</v>
      </c>
      <c r="C17" s="40"/>
      <c r="D17" s="41">
        <v>480291</v>
      </c>
      <c r="E17" s="41">
        <v>480290.65</v>
      </c>
      <c r="F17" s="41"/>
      <c r="G17" s="41"/>
      <c r="H17" s="41"/>
      <c r="I17" s="41"/>
      <c r="J17" s="8"/>
      <c r="K17" s="7"/>
      <c r="L17" s="53"/>
    </row>
    <row r="18" spans="1:12" s="74" customFormat="1" ht="12.75">
      <c r="A18" s="76"/>
      <c r="B18" s="76"/>
      <c r="C18" s="40"/>
      <c r="D18" s="41"/>
      <c r="E18" s="41"/>
      <c r="F18" s="41"/>
      <c r="G18" s="42"/>
      <c r="H18" s="42"/>
      <c r="I18" s="42"/>
      <c r="J18" s="8"/>
      <c r="K18" s="7"/>
      <c r="L18" s="53"/>
    </row>
    <row r="19" spans="1:12" s="74" customFormat="1" ht="12.75">
      <c r="A19" s="76"/>
      <c r="B19" s="76" t="s">
        <v>34</v>
      </c>
      <c r="C19" s="40"/>
      <c r="D19" s="41"/>
      <c r="E19" s="41"/>
      <c r="F19" s="41"/>
      <c r="G19" s="35">
        <f>SUM(G20)</f>
        <v>6061482.15</v>
      </c>
      <c r="H19" s="35">
        <f>SUM(H20)</f>
        <v>5685638.28</v>
      </c>
      <c r="I19" s="41">
        <f>(H19/G19)*100</f>
        <v>93.79947246070832</v>
      </c>
      <c r="J19" s="8"/>
      <c r="K19" s="7"/>
      <c r="L19" s="53"/>
    </row>
    <row r="20" spans="1:12" s="74" customFormat="1" ht="12.75">
      <c r="A20" s="76"/>
      <c r="B20" s="82" t="s">
        <v>35</v>
      </c>
      <c r="C20" s="43"/>
      <c r="D20" s="44"/>
      <c r="E20" s="44"/>
      <c r="F20" s="44"/>
      <c r="G20" s="44">
        <v>6061482.15</v>
      </c>
      <c r="H20" s="44">
        <v>5685638.28</v>
      </c>
      <c r="I20" s="57">
        <f>(H20/G20)*100</f>
        <v>93.79947246070832</v>
      </c>
      <c r="J20" s="52"/>
      <c r="K20" s="7"/>
      <c r="L20" s="53"/>
    </row>
    <row r="21" spans="1:12" s="74" customFormat="1" ht="18.75" customHeight="1">
      <c r="A21" s="27"/>
      <c r="B21" s="9" t="s">
        <v>12</v>
      </c>
      <c r="C21" s="38">
        <f>SUM(C22:C23)</f>
        <v>25000</v>
      </c>
      <c r="D21" s="38">
        <f>SUM(D22:D23)</f>
        <v>0</v>
      </c>
      <c r="E21" s="38">
        <f>SUM(E22:E23)</f>
        <v>25000</v>
      </c>
      <c r="F21" s="39"/>
      <c r="G21" s="37"/>
      <c r="H21" s="37"/>
      <c r="I21" s="37"/>
      <c r="J21" s="38">
        <f>SUM(J22:J23)</f>
        <v>25000</v>
      </c>
      <c r="K21" s="23"/>
      <c r="L21" s="24"/>
    </row>
    <row r="22" spans="1:12" s="74" customFormat="1" ht="12.75">
      <c r="A22" s="76"/>
      <c r="B22" s="76" t="s">
        <v>28</v>
      </c>
      <c r="C22" s="40"/>
      <c r="D22" s="41"/>
      <c r="E22" s="41"/>
      <c r="F22" s="41"/>
      <c r="G22" s="41"/>
      <c r="H22" s="41"/>
      <c r="I22" s="41"/>
      <c r="J22" s="40"/>
      <c r="K22" s="7"/>
      <c r="L22" s="21"/>
    </row>
    <row r="23" spans="1:12" s="74" customFormat="1" ht="12.75">
      <c r="A23" s="76"/>
      <c r="B23" s="76" t="s">
        <v>30</v>
      </c>
      <c r="C23" s="40">
        <v>25000</v>
      </c>
      <c r="D23" s="41">
        <v>0</v>
      </c>
      <c r="E23" s="41">
        <v>25000</v>
      </c>
      <c r="F23" s="41"/>
      <c r="G23" s="41"/>
      <c r="H23" s="41"/>
      <c r="I23" s="41"/>
      <c r="J23" s="40">
        <v>25000</v>
      </c>
      <c r="K23" s="7"/>
      <c r="L23" s="21"/>
    </row>
    <row r="24" spans="1:12" s="74" customFormat="1" ht="12.75">
      <c r="A24" s="76"/>
      <c r="B24" s="76"/>
      <c r="C24" s="40"/>
      <c r="D24" s="41"/>
      <c r="E24" s="41"/>
      <c r="F24" s="41"/>
      <c r="G24" s="41"/>
      <c r="H24" s="41"/>
      <c r="I24" s="41"/>
      <c r="J24" s="8"/>
      <c r="K24" s="7"/>
      <c r="L24" s="53"/>
    </row>
    <row r="25" spans="1:12" s="74" customFormat="1" ht="12.75">
      <c r="A25" s="76"/>
      <c r="B25" s="76" t="s">
        <v>34</v>
      </c>
      <c r="C25" s="40"/>
      <c r="D25" s="41"/>
      <c r="E25" s="41"/>
      <c r="F25" s="41"/>
      <c r="G25" s="35">
        <f>SUM(G26)</f>
        <v>25000</v>
      </c>
      <c r="H25" s="35">
        <f>SUM(H26)</f>
        <v>0</v>
      </c>
      <c r="I25" s="41">
        <f>(H25/G25)*100</f>
        <v>0</v>
      </c>
      <c r="J25" s="8"/>
      <c r="K25" s="7"/>
      <c r="L25" s="53"/>
    </row>
    <row r="26" spans="1:12" s="74" customFormat="1" ht="13.5" thickBot="1">
      <c r="A26" s="83"/>
      <c r="B26" s="83" t="s">
        <v>35</v>
      </c>
      <c r="C26" s="45"/>
      <c r="D26" s="46"/>
      <c r="E26" s="46"/>
      <c r="F26" s="46"/>
      <c r="G26" s="46">
        <v>25000</v>
      </c>
      <c r="H26" s="46">
        <v>0</v>
      </c>
      <c r="I26" s="58">
        <f>(H26/G26)*100</f>
        <v>0</v>
      </c>
      <c r="J26" s="55"/>
      <c r="K26" s="7"/>
      <c r="L26" s="53"/>
    </row>
    <row r="27" spans="1:12" s="74" customFormat="1" ht="26.25" customHeight="1">
      <c r="A27" s="9">
        <v>750</v>
      </c>
      <c r="B27" s="9" t="s">
        <v>11</v>
      </c>
      <c r="C27" s="36">
        <f>SUM(C28)</f>
        <v>2630.0299999999997</v>
      </c>
      <c r="D27" s="37">
        <f>SUM(D28)</f>
        <v>12558</v>
      </c>
      <c r="E27" s="37">
        <f>SUM(E28)</f>
        <v>8765.539999999999</v>
      </c>
      <c r="F27" s="37">
        <f>(E27/D27)*100</f>
        <v>69.8004459308807</v>
      </c>
      <c r="G27" s="37">
        <f>SUM(G33)</f>
        <v>15188.03</v>
      </c>
      <c r="H27" s="37">
        <f>SUM(H33)</f>
        <v>8760.83</v>
      </c>
      <c r="I27" s="37"/>
      <c r="J27" s="36">
        <f>SUM(J28)</f>
        <v>2495.93</v>
      </c>
      <c r="K27" s="23"/>
      <c r="L27" s="24"/>
    </row>
    <row r="28" spans="1:12" s="74" customFormat="1" ht="12.75">
      <c r="A28" s="81"/>
      <c r="B28" s="13" t="s">
        <v>12</v>
      </c>
      <c r="C28" s="113">
        <f>SUM(C30:C31)</f>
        <v>2630.0299999999997</v>
      </c>
      <c r="D28" s="113">
        <f>SUM(D30:D31)</f>
        <v>12558</v>
      </c>
      <c r="E28" s="113">
        <f>SUM(E30:E31)</f>
        <v>8765.539999999999</v>
      </c>
      <c r="F28" s="39">
        <f>(E28/D28)*100</f>
        <v>69.8004459308807</v>
      </c>
      <c r="G28" s="100"/>
      <c r="H28" s="100"/>
      <c r="I28" s="100"/>
      <c r="J28" s="113">
        <f>SUM(J30:J31)</f>
        <v>2495.93</v>
      </c>
      <c r="K28" s="23"/>
      <c r="L28" s="24"/>
    </row>
    <row r="29" spans="1:12" s="74" customFormat="1" ht="12.75">
      <c r="A29" s="76"/>
      <c r="B29" s="76" t="s">
        <v>28</v>
      </c>
      <c r="C29" s="40"/>
      <c r="D29" s="47"/>
      <c r="E29" s="47"/>
      <c r="F29" s="47"/>
      <c r="G29" s="47"/>
      <c r="H29" s="47"/>
      <c r="I29" s="47"/>
      <c r="J29" s="40"/>
      <c r="K29" s="7"/>
      <c r="L29" s="21"/>
    </row>
    <row r="30" spans="1:12" s="74" customFormat="1" ht="12.75">
      <c r="A30" s="76"/>
      <c r="B30" s="76" t="s">
        <v>33</v>
      </c>
      <c r="C30" s="40">
        <v>2491.22</v>
      </c>
      <c r="D30" s="47">
        <v>12558</v>
      </c>
      <c r="E30" s="47">
        <v>8626.73</v>
      </c>
      <c r="F30" s="41">
        <f>(E30/D30)*100</f>
        <v>68.69509476031214</v>
      </c>
      <c r="G30" s="47"/>
      <c r="H30" s="47"/>
      <c r="I30" s="47"/>
      <c r="J30" s="40">
        <v>2357.12</v>
      </c>
      <c r="K30" s="7"/>
      <c r="L30" s="21"/>
    </row>
    <row r="31" spans="1:12" s="74" customFormat="1" ht="12.75">
      <c r="A31" s="76"/>
      <c r="B31" s="76" t="s">
        <v>30</v>
      </c>
      <c r="C31" s="40">
        <v>138.81</v>
      </c>
      <c r="D31" s="47">
        <v>0</v>
      </c>
      <c r="E31" s="47">
        <v>138.81</v>
      </c>
      <c r="F31" s="41"/>
      <c r="G31" s="47"/>
      <c r="H31" s="47"/>
      <c r="I31" s="47"/>
      <c r="J31" s="40">
        <v>138.81</v>
      </c>
      <c r="K31" s="7"/>
      <c r="L31" s="21"/>
    </row>
    <row r="32" spans="1:12" s="74" customFormat="1" ht="12.75">
      <c r="A32" s="76"/>
      <c r="B32" s="76"/>
      <c r="C32" s="40"/>
      <c r="D32" s="47"/>
      <c r="E32" s="47"/>
      <c r="F32" s="47"/>
      <c r="G32" s="47"/>
      <c r="H32" s="47"/>
      <c r="I32" s="47"/>
      <c r="J32" s="8"/>
      <c r="K32" s="7"/>
      <c r="L32" s="21"/>
    </row>
    <row r="33" spans="1:12" s="74" customFormat="1" ht="12.75">
      <c r="A33" s="76"/>
      <c r="B33" s="76" t="s">
        <v>34</v>
      </c>
      <c r="C33" s="101"/>
      <c r="D33" s="47"/>
      <c r="E33" s="47"/>
      <c r="F33" s="47"/>
      <c r="G33" s="105">
        <f>SUM(G34)</f>
        <v>15188.03</v>
      </c>
      <c r="H33" s="105">
        <f>SUM(H34)</f>
        <v>8760.83</v>
      </c>
      <c r="I33" s="41">
        <f>(H33/G33)*100</f>
        <v>57.68246441441056</v>
      </c>
      <c r="J33" s="8"/>
      <c r="K33" s="7"/>
      <c r="L33" s="53"/>
    </row>
    <row r="34" spans="1:12" s="74" customFormat="1" ht="13.5" thickBot="1">
      <c r="A34" s="76"/>
      <c r="B34" s="76" t="s">
        <v>35</v>
      </c>
      <c r="C34" s="101"/>
      <c r="D34" s="47"/>
      <c r="E34" s="47"/>
      <c r="F34" s="114"/>
      <c r="G34" s="47">
        <v>15188.03</v>
      </c>
      <c r="H34" s="47">
        <v>8760.83</v>
      </c>
      <c r="I34" s="58">
        <f>(H34/G34)*100</f>
        <v>57.68246441441056</v>
      </c>
      <c r="J34" s="8"/>
      <c r="K34" s="7"/>
      <c r="L34" s="53"/>
    </row>
    <row r="35" spans="1:12" s="74" customFormat="1" ht="25.5">
      <c r="A35" s="95">
        <v>754</v>
      </c>
      <c r="B35" s="96" t="s">
        <v>37</v>
      </c>
      <c r="C35" s="97">
        <f>SUM(C36)</f>
        <v>0</v>
      </c>
      <c r="D35" s="98">
        <f>SUM(D36)</f>
        <v>6221</v>
      </c>
      <c r="E35" s="98">
        <f>SUM(E36)</f>
        <v>6220.78</v>
      </c>
      <c r="F35" s="37">
        <f>(E35/D35)*100</f>
        <v>99.99646359106252</v>
      </c>
      <c r="G35" s="98">
        <f>SUM(G40)</f>
        <v>6221</v>
      </c>
      <c r="H35" s="98">
        <f>SUM(H40)</f>
        <v>6220.78</v>
      </c>
      <c r="I35" s="37">
        <f>(H35/G35)*100</f>
        <v>99.99646359106252</v>
      </c>
      <c r="J35" s="97">
        <f>SUM(J36)</f>
        <v>0</v>
      </c>
      <c r="K35" s="7"/>
      <c r="L35" s="53"/>
    </row>
    <row r="36" spans="1:12" s="74" customFormat="1" ht="12.75">
      <c r="A36" s="76"/>
      <c r="B36" s="13" t="s">
        <v>38</v>
      </c>
      <c r="C36" s="99">
        <f>SUM(C38)</f>
        <v>0</v>
      </c>
      <c r="D36" s="100">
        <f>SUM(D38)</f>
        <v>6221</v>
      </c>
      <c r="E36" s="100">
        <f>SUM(E38)</f>
        <v>6220.78</v>
      </c>
      <c r="F36" s="39">
        <f>(E36/D36)*100</f>
        <v>99.99646359106252</v>
      </c>
      <c r="G36" s="100"/>
      <c r="H36" s="100"/>
      <c r="I36" s="100"/>
      <c r="J36" s="99">
        <f>SUM(J38)</f>
        <v>0</v>
      </c>
      <c r="K36" s="7"/>
      <c r="L36" s="53"/>
    </row>
    <row r="37" spans="1:12" s="74" customFormat="1" ht="12.75">
      <c r="A37" s="76"/>
      <c r="B37" s="76" t="s">
        <v>39</v>
      </c>
      <c r="C37" s="101"/>
      <c r="D37" s="41"/>
      <c r="E37" s="41"/>
      <c r="F37" s="41"/>
      <c r="G37" s="41"/>
      <c r="H37" s="41"/>
      <c r="I37" s="41"/>
      <c r="J37" s="101"/>
      <c r="K37" s="7"/>
      <c r="L37" s="53"/>
    </row>
    <row r="38" spans="1:12" s="74" customFormat="1" ht="12.75">
      <c r="A38" s="76"/>
      <c r="B38" s="76" t="s">
        <v>33</v>
      </c>
      <c r="C38" s="101">
        <v>0</v>
      </c>
      <c r="D38" s="41">
        <v>6221</v>
      </c>
      <c r="E38" s="41">
        <v>6220.78</v>
      </c>
      <c r="F38" s="41">
        <f>(E38/D38)*100</f>
        <v>99.99646359106252</v>
      </c>
      <c r="G38" s="41"/>
      <c r="H38" s="41"/>
      <c r="I38" s="41"/>
      <c r="J38" s="101">
        <v>0</v>
      </c>
      <c r="K38" s="7"/>
      <c r="L38" s="53"/>
    </row>
    <row r="39" spans="1:12" s="74" customFormat="1" ht="12.75">
      <c r="A39" s="76"/>
      <c r="B39" s="76"/>
      <c r="C39" s="101"/>
      <c r="D39" s="41"/>
      <c r="E39" s="41"/>
      <c r="F39" s="41"/>
      <c r="G39" s="41"/>
      <c r="H39" s="41"/>
      <c r="I39" s="41"/>
      <c r="J39" s="8"/>
      <c r="K39" s="7"/>
      <c r="L39" s="53"/>
    </row>
    <row r="40" spans="1:12" s="74" customFormat="1" ht="12.75">
      <c r="A40" s="76"/>
      <c r="B40" s="76" t="s">
        <v>40</v>
      </c>
      <c r="C40" s="101"/>
      <c r="D40" s="41"/>
      <c r="E40" s="41"/>
      <c r="F40" s="41"/>
      <c r="G40" s="35">
        <f>SUM(G41)</f>
        <v>6221</v>
      </c>
      <c r="H40" s="35">
        <f>SUM(H41)</f>
        <v>6220.78</v>
      </c>
      <c r="I40" s="41">
        <f>(H40/G40)*100</f>
        <v>99.99646359106252</v>
      </c>
      <c r="J40" s="8"/>
      <c r="K40" s="7"/>
      <c r="L40" s="53"/>
    </row>
    <row r="41" spans="1:12" s="74" customFormat="1" ht="13.5" thickBot="1">
      <c r="A41" s="83"/>
      <c r="B41" s="76" t="s">
        <v>35</v>
      </c>
      <c r="C41" s="102"/>
      <c r="D41" s="46"/>
      <c r="E41" s="46"/>
      <c r="F41" s="46"/>
      <c r="G41" s="46">
        <v>6221</v>
      </c>
      <c r="H41" s="46">
        <v>6220.78</v>
      </c>
      <c r="I41" s="58">
        <f>(H41/G41)*100</f>
        <v>99.99646359106252</v>
      </c>
      <c r="J41" s="55"/>
      <c r="K41" s="7"/>
      <c r="L41" s="53"/>
    </row>
    <row r="42" spans="1:12" s="74" customFormat="1" ht="24.75" customHeight="1">
      <c r="A42" s="95">
        <v>801</v>
      </c>
      <c r="B42" s="95" t="s">
        <v>2</v>
      </c>
      <c r="C42" s="98">
        <f>SUM(C43,C49,C55,C62,C69,C76,C82,C89,C95,C101)</f>
        <v>139021.81</v>
      </c>
      <c r="D42" s="98">
        <f>SUM(D43,D49,D55,D62,D69,D76,D82,D89,D95,D101)</f>
        <v>187576</v>
      </c>
      <c r="E42" s="98">
        <f>SUM(E43,E49,E55,E62,E69,E76,E82,E89,E95,E101)</f>
        <v>163683.38</v>
      </c>
      <c r="F42" s="37">
        <f>(E42/D42)*100</f>
        <v>87.26243229411013</v>
      </c>
      <c r="G42" s="98">
        <f>SUM(G47,G53,G60,G67,G74,G80,G87,G93,G99,G105)</f>
        <v>326597.80999999994</v>
      </c>
      <c r="H42" s="98">
        <f>SUM(H47,H53,H60,H67,H74,H80,H87,H93,H99,H105)</f>
        <v>287873.98999999993</v>
      </c>
      <c r="I42" s="37">
        <f>(H42/G42)*100</f>
        <v>88.14327015848636</v>
      </c>
      <c r="J42" s="98">
        <f>SUM(J43,J49,J55,J62,J69,J76,J82,J89,J95,J101)</f>
        <v>14831.14</v>
      </c>
      <c r="K42" s="23"/>
      <c r="L42" s="15">
        <f>SUM(L43:L89)</f>
        <v>0</v>
      </c>
    </row>
    <row r="43" spans="1:12" s="74" customFormat="1" ht="16.5" customHeight="1">
      <c r="A43" s="76"/>
      <c r="B43" s="13" t="s">
        <v>22</v>
      </c>
      <c r="C43" s="38">
        <f>SUM(C45:C46)</f>
        <v>4700</v>
      </c>
      <c r="D43" s="38">
        <f>SUM(D45:D46)</f>
        <v>35000</v>
      </c>
      <c r="E43" s="38">
        <f>SUM(E45:E46)</f>
        <v>24453.81</v>
      </c>
      <c r="F43" s="39">
        <f>(E43/D43)*100</f>
        <v>69.86802857142858</v>
      </c>
      <c r="G43" s="39"/>
      <c r="H43" s="39"/>
      <c r="I43" s="39"/>
      <c r="J43" s="38">
        <f>SUM(J45:J46)</f>
        <v>-33</v>
      </c>
      <c r="K43" s="7"/>
      <c r="L43" s="21">
        <v>0</v>
      </c>
    </row>
    <row r="44" spans="1:12" s="74" customFormat="1" ht="12.75">
      <c r="A44" s="76"/>
      <c r="B44" s="76" t="s">
        <v>28</v>
      </c>
      <c r="C44" s="40"/>
      <c r="D44" s="41"/>
      <c r="E44" s="41"/>
      <c r="F44" s="47"/>
      <c r="G44" s="41"/>
      <c r="H44" s="41"/>
      <c r="I44" s="41"/>
      <c r="J44" s="40"/>
      <c r="K44" s="7"/>
      <c r="L44" s="21"/>
    </row>
    <row r="45" spans="1:12" s="74" customFormat="1" ht="12.75">
      <c r="A45" s="76"/>
      <c r="B45" s="76" t="s">
        <v>29</v>
      </c>
      <c r="C45" s="40">
        <v>4700</v>
      </c>
      <c r="D45" s="41">
        <v>35000</v>
      </c>
      <c r="E45" s="41">
        <v>24453.81</v>
      </c>
      <c r="F45" s="41">
        <f>(E45/D45)*100</f>
        <v>69.86802857142858</v>
      </c>
      <c r="G45" s="41"/>
      <c r="H45" s="41"/>
      <c r="I45" s="41"/>
      <c r="J45" s="40">
        <v>-33</v>
      </c>
      <c r="K45" s="7"/>
      <c r="L45" s="21"/>
    </row>
    <row r="46" spans="1:12" s="74" customFormat="1" ht="12.75">
      <c r="A46" s="76"/>
      <c r="B46" s="76"/>
      <c r="C46" s="40"/>
      <c r="D46" s="41"/>
      <c r="E46" s="41"/>
      <c r="F46" s="41"/>
      <c r="G46" s="41"/>
      <c r="H46" s="41"/>
      <c r="I46" s="41"/>
      <c r="J46" s="8"/>
      <c r="K46" s="7"/>
      <c r="L46" s="21"/>
    </row>
    <row r="47" spans="1:12" s="74" customFormat="1" ht="12.75">
      <c r="A47" s="76"/>
      <c r="B47" s="76" t="s">
        <v>34</v>
      </c>
      <c r="C47" s="40"/>
      <c r="D47" s="41"/>
      <c r="E47" s="41"/>
      <c r="F47" s="41"/>
      <c r="G47" s="35">
        <f>SUM(G48)</f>
        <v>39700</v>
      </c>
      <c r="H47" s="35">
        <f>SUM(H48)</f>
        <v>29187.05</v>
      </c>
      <c r="I47" s="41">
        <f>(H47/G47)*100</f>
        <v>73.51901763224181</v>
      </c>
      <c r="J47" s="8"/>
      <c r="K47" s="7"/>
      <c r="L47" s="53"/>
    </row>
    <row r="48" spans="1:12" s="74" customFormat="1" ht="12.75">
      <c r="A48" s="76"/>
      <c r="B48" s="82" t="s">
        <v>35</v>
      </c>
      <c r="C48" s="43"/>
      <c r="D48" s="44"/>
      <c r="E48" s="44"/>
      <c r="F48" s="44"/>
      <c r="G48" s="44">
        <f>35000+4700</f>
        <v>39700</v>
      </c>
      <c r="H48" s="44">
        <v>29187.05</v>
      </c>
      <c r="I48" s="57">
        <f>(H48/G48)*100</f>
        <v>73.51901763224181</v>
      </c>
      <c r="J48" s="52"/>
      <c r="K48" s="7"/>
      <c r="L48" s="53"/>
    </row>
    <row r="49" spans="1:12" s="74" customFormat="1" ht="15" customHeight="1">
      <c r="A49" s="76"/>
      <c r="B49" s="13" t="s">
        <v>23</v>
      </c>
      <c r="C49" s="38">
        <f>SUM(C51:C52)</f>
        <v>23526</v>
      </c>
      <c r="D49" s="38">
        <f>SUM(D51:D52)</f>
        <v>24000</v>
      </c>
      <c r="E49" s="38">
        <f>SUM(E51:E52)</f>
        <v>33158.98</v>
      </c>
      <c r="F49" s="39">
        <f>(E49/D49)*100</f>
        <v>138.1624166666667</v>
      </c>
      <c r="G49" s="39"/>
      <c r="H49" s="39"/>
      <c r="I49" s="39"/>
      <c r="J49" s="38">
        <f>SUM(J51:J52)</f>
        <v>-28</v>
      </c>
      <c r="K49" s="7"/>
      <c r="L49" s="21">
        <v>0</v>
      </c>
    </row>
    <row r="50" spans="1:12" s="74" customFormat="1" ht="12.75">
      <c r="A50" s="76"/>
      <c r="B50" s="76" t="s">
        <v>28</v>
      </c>
      <c r="C50" s="40"/>
      <c r="D50" s="41"/>
      <c r="E50" s="41"/>
      <c r="F50" s="47"/>
      <c r="G50" s="41"/>
      <c r="H50" s="41"/>
      <c r="I50" s="41"/>
      <c r="J50" s="40"/>
      <c r="K50" s="7"/>
      <c r="L50" s="21"/>
    </row>
    <row r="51" spans="1:12" s="74" customFormat="1" ht="12.75">
      <c r="A51" s="76"/>
      <c r="B51" s="76" t="s">
        <v>29</v>
      </c>
      <c r="C51" s="40">
        <v>23526</v>
      </c>
      <c r="D51" s="41">
        <v>24000</v>
      </c>
      <c r="E51" s="41">
        <v>33158.98</v>
      </c>
      <c r="F51" s="41">
        <f>(E51/D51)*100</f>
        <v>138.1624166666667</v>
      </c>
      <c r="G51" s="41"/>
      <c r="H51" s="41"/>
      <c r="I51" s="41"/>
      <c r="J51" s="40">
        <v>-28</v>
      </c>
      <c r="K51" s="7"/>
      <c r="L51" s="21"/>
    </row>
    <row r="52" spans="1:12" s="74" customFormat="1" ht="12.75">
      <c r="A52" s="76"/>
      <c r="B52" s="76"/>
      <c r="C52" s="40"/>
      <c r="D52" s="41"/>
      <c r="E52" s="41"/>
      <c r="F52" s="41"/>
      <c r="G52" s="41"/>
      <c r="H52" s="41"/>
      <c r="I52" s="41"/>
      <c r="J52" s="8"/>
      <c r="K52" s="7"/>
      <c r="L52" s="21"/>
    </row>
    <row r="53" spans="1:12" s="74" customFormat="1" ht="12.75">
      <c r="A53" s="76"/>
      <c r="B53" s="76" t="s">
        <v>34</v>
      </c>
      <c r="C53" s="40"/>
      <c r="D53" s="41"/>
      <c r="E53" s="41"/>
      <c r="F53" s="41"/>
      <c r="G53" s="35">
        <f>SUM(G54)</f>
        <v>47526</v>
      </c>
      <c r="H53" s="35">
        <f>SUM(H54)</f>
        <v>56712.67</v>
      </c>
      <c r="I53" s="41">
        <f>(H53/G53)*100</f>
        <v>119.32977738501032</v>
      </c>
      <c r="J53" s="8"/>
      <c r="K53" s="7"/>
      <c r="L53" s="21"/>
    </row>
    <row r="54" spans="1:12" s="74" customFormat="1" ht="12.75">
      <c r="A54" s="76"/>
      <c r="B54" s="82" t="s">
        <v>35</v>
      </c>
      <c r="C54" s="43"/>
      <c r="D54" s="44"/>
      <c r="E54" s="44"/>
      <c r="F54" s="44"/>
      <c r="G54" s="44">
        <f>24000+23526</f>
        <v>47526</v>
      </c>
      <c r="H54" s="44">
        <v>56712.67</v>
      </c>
      <c r="I54" s="57">
        <f>(H54/G54)*100</f>
        <v>119.32977738501032</v>
      </c>
      <c r="J54" s="52"/>
      <c r="K54" s="7"/>
      <c r="L54" s="21"/>
    </row>
    <row r="55" spans="1:12" s="74" customFormat="1" ht="14.25" customHeight="1">
      <c r="A55" s="76"/>
      <c r="B55" s="13" t="s">
        <v>24</v>
      </c>
      <c r="C55" s="38">
        <f>SUM(C57:C58)</f>
        <v>1196.95</v>
      </c>
      <c r="D55" s="38">
        <f>SUM(D57:D58)</f>
        <v>20000</v>
      </c>
      <c r="E55" s="38">
        <f>SUM(E57:E58)</f>
        <v>15225</v>
      </c>
      <c r="F55" s="39">
        <f>(E55/D55)*100</f>
        <v>76.125</v>
      </c>
      <c r="G55" s="39"/>
      <c r="H55" s="39"/>
      <c r="I55" s="39"/>
      <c r="J55" s="38">
        <f>SUM(J57:J58)</f>
        <v>0</v>
      </c>
      <c r="K55" s="7"/>
      <c r="L55" s="21">
        <v>0</v>
      </c>
    </row>
    <row r="56" spans="1:12" s="74" customFormat="1" ht="12.75">
      <c r="A56" s="76"/>
      <c r="B56" s="76" t="s">
        <v>28</v>
      </c>
      <c r="C56" s="40"/>
      <c r="D56" s="41"/>
      <c r="E56" s="41"/>
      <c r="F56" s="47"/>
      <c r="G56" s="41"/>
      <c r="H56" s="41"/>
      <c r="I56" s="41"/>
      <c r="J56" s="40"/>
      <c r="K56" s="7"/>
      <c r="L56" s="21"/>
    </row>
    <row r="57" spans="1:12" s="74" customFormat="1" ht="12.75">
      <c r="A57" s="76"/>
      <c r="B57" s="76" t="s">
        <v>29</v>
      </c>
      <c r="C57" s="40">
        <v>1196.95</v>
      </c>
      <c r="D57" s="41">
        <v>19000</v>
      </c>
      <c r="E57" s="41">
        <v>14625</v>
      </c>
      <c r="F57" s="41">
        <f>(E57/D57)*100</f>
        <v>76.97368421052632</v>
      </c>
      <c r="G57" s="41"/>
      <c r="H57" s="41"/>
      <c r="I57" s="41"/>
      <c r="J57" s="40">
        <v>0</v>
      </c>
      <c r="K57" s="7"/>
      <c r="L57" s="21"/>
    </row>
    <row r="58" spans="1:12" s="74" customFormat="1" ht="12.75">
      <c r="A58" s="76"/>
      <c r="B58" s="76" t="s">
        <v>30</v>
      </c>
      <c r="C58" s="40"/>
      <c r="D58" s="41">
        <v>1000</v>
      </c>
      <c r="E58" s="41">
        <v>600</v>
      </c>
      <c r="F58" s="41">
        <f>(E58/D58)*100</f>
        <v>60</v>
      </c>
      <c r="G58" s="41"/>
      <c r="H58" s="41"/>
      <c r="I58" s="41"/>
      <c r="J58" s="8"/>
      <c r="K58" s="7"/>
      <c r="L58" s="21"/>
    </row>
    <row r="59" spans="1:12" s="74" customFormat="1" ht="12.75">
      <c r="A59" s="76"/>
      <c r="B59" s="76"/>
      <c r="C59" s="40"/>
      <c r="D59" s="41"/>
      <c r="E59" s="41"/>
      <c r="F59" s="41"/>
      <c r="G59" s="41"/>
      <c r="H59" s="41"/>
      <c r="I59" s="41"/>
      <c r="J59" s="8"/>
      <c r="K59" s="7"/>
      <c r="L59" s="21"/>
    </row>
    <row r="60" spans="1:12" s="74" customFormat="1" ht="12.75">
      <c r="A60" s="76"/>
      <c r="B60" s="76" t="s">
        <v>34</v>
      </c>
      <c r="C60" s="40"/>
      <c r="D60" s="41"/>
      <c r="E60" s="41"/>
      <c r="F60" s="41"/>
      <c r="G60" s="35">
        <f>SUM(G61)</f>
        <v>21196.95</v>
      </c>
      <c r="H60" s="35">
        <f>SUM(H61)</f>
        <v>16421.95</v>
      </c>
      <c r="I60" s="41">
        <f>(H60/G60)*100</f>
        <v>77.47317420666653</v>
      </c>
      <c r="J60" s="8"/>
      <c r="K60" s="7"/>
      <c r="L60" s="21"/>
    </row>
    <row r="61" spans="1:12" s="74" customFormat="1" ht="12.75">
      <c r="A61" s="76"/>
      <c r="B61" s="106" t="s">
        <v>35</v>
      </c>
      <c r="C61" s="107"/>
      <c r="D61" s="57"/>
      <c r="E61" s="57"/>
      <c r="F61" s="57"/>
      <c r="G61" s="57">
        <f>20000+1196.95</f>
        <v>21196.95</v>
      </c>
      <c r="H61" s="57">
        <v>16421.95</v>
      </c>
      <c r="I61" s="57">
        <f>(H61/G61)*100</f>
        <v>77.47317420666653</v>
      </c>
      <c r="J61" s="52"/>
      <c r="K61" s="7"/>
      <c r="L61" s="21"/>
    </row>
    <row r="62" spans="1:12" s="74" customFormat="1" ht="15" customHeight="1">
      <c r="A62" s="76"/>
      <c r="B62" s="13" t="s">
        <v>8</v>
      </c>
      <c r="C62" s="38">
        <f>SUM(C64:C65)</f>
        <v>81684.96</v>
      </c>
      <c r="D62" s="38">
        <f>SUM(D64:D65)</f>
        <v>50994</v>
      </c>
      <c r="E62" s="38">
        <f>SUM(E64:E65)</f>
        <v>37672.75</v>
      </c>
      <c r="F62" s="39">
        <f>(E62/D62)*100</f>
        <v>73.87682864650743</v>
      </c>
      <c r="G62" s="39"/>
      <c r="H62" s="39"/>
      <c r="I62" s="39"/>
      <c r="J62" s="38">
        <f>SUM(J64:J65)</f>
        <v>14255.96</v>
      </c>
      <c r="K62" s="7"/>
      <c r="L62" s="21">
        <v>0</v>
      </c>
    </row>
    <row r="63" spans="1:12" s="74" customFormat="1" ht="12.75">
      <c r="A63" s="76"/>
      <c r="B63" s="76" t="s">
        <v>28</v>
      </c>
      <c r="C63" s="40"/>
      <c r="D63" s="41"/>
      <c r="E63" s="41"/>
      <c r="F63" s="47"/>
      <c r="G63" s="41"/>
      <c r="H63" s="41"/>
      <c r="I63" s="41"/>
      <c r="J63" s="40"/>
      <c r="K63" s="7"/>
      <c r="L63" s="21"/>
    </row>
    <row r="64" spans="1:12" s="74" customFormat="1" ht="12.75">
      <c r="A64" s="76"/>
      <c r="B64" s="76" t="s">
        <v>29</v>
      </c>
      <c r="C64" s="40">
        <v>71571.94</v>
      </c>
      <c r="D64" s="41">
        <v>37994</v>
      </c>
      <c r="E64" s="41">
        <v>35672.75</v>
      </c>
      <c r="F64" s="41">
        <f>(E64/D64)*100</f>
        <v>93.89048270779597</v>
      </c>
      <c r="G64" s="41"/>
      <c r="H64" s="41"/>
      <c r="I64" s="41"/>
      <c r="J64" s="40">
        <v>14255.96</v>
      </c>
      <c r="K64" s="7"/>
      <c r="L64" s="21"/>
    </row>
    <row r="65" spans="1:12" s="74" customFormat="1" ht="12.75">
      <c r="A65" s="76"/>
      <c r="B65" s="76" t="s">
        <v>30</v>
      </c>
      <c r="C65" s="40">
        <v>10113.02</v>
      </c>
      <c r="D65" s="41">
        <v>13000</v>
      </c>
      <c r="E65" s="41">
        <v>2000</v>
      </c>
      <c r="F65" s="41">
        <f>(E65/D65)*100</f>
        <v>15.384615384615385</v>
      </c>
      <c r="G65" s="41"/>
      <c r="H65" s="41"/>
      <c r="I65" s="41"/>
      <c r="J65" s="40"/>
      <c r="K65" s="7"/>
      <c r="L65" s="21"/>
    </row>
    <row r="66" spans="1:12" s="74" customFormat="1" ht="12.75">
      <c r="A66" s="76"/>
      <c r="B66" s="76"/>
      <c r="C66" s="40"/>
      <c r="D66" s="41"/>
      <c r="E66" s="41"/>
      <c r="F66" s="41"/>
      <c r="G66" s="41"/>
      <c r="H66" s="41"/>
      <c r="I66" s="41"/>
      <c r="J66" s="8"/>
      <c r="K66" s="7"/>
      <c r="L66" s="21"/>
    </row>
    <row r="67" spans="1:12" s="74" customFormat="1" ht="12.75">
      <c r="A67" s="76"/>
      <c r="B67" s="76" t="s">
        <v>34</v>
      </c>
      <c r="C67" s="40"/>
      <c r="D67" s="41"/>
      <c r="E67" s="41"/>
      <c r="F67" s="41"/>
      <c r="G67" s="35">
        <f>SUM(G68)</f>
        <v>132678.96</v>
      </c>
      <c r="H67" s="35">
        <f>SUM(H68)</f>
        <v>105101.75</v>
      </c>
      <c r="I67" s="41">
        <f>(H67/G67)*100</f>
        <v>79.21508429068182</v>
      </c>
      <c r="J67" s="8"/>
      <c r="K67" s="7"/>
      <c r="L67" s="21"/>
    </row>
    <row r="68" spans="1:12" s="74" customFormat="1" ht="12.75">
      <c r="A68" s="76"/>
      <c r="B68" s="106" t="s">
        <v>35</v>
      </c>
      <c r="C68" s="107"/>
      <c r="D68" s="57"/>
      <c r="E68" s="57"/>
      <c r="F68" s="57"/>
      <c r="G68" s="57">
        <v>132678.96</v>
      </c>
      <c r="H68" s="57">
        <v>105101.75</v>
      </c>
      <c r="I68" s="57">
        <f>(H68/G68)*100</f>
        <v>79.21508429068182</v>
      </c>
      <c r="J68" s="52"/>
      <c r="K68" s="7"/>
      <c r="L68" s="21"/>
    </row>
    <row r="69" spans="1:12" s="74" customFormat="1" ht="14.25" customHeight="1">
      <c r="A69" s="76"/>
      <c r="B69" s="13" t="s">
        <v>10</v>
      </c>
      <c r="C69" s="38">
        <f>SUM(C71:C72)</f>
        <v>2029</v>
      </c>
      <c r="D69" s="38">
        <f>SUM(D71:D72)</f>
        <v>17200</v>
      </c>
      <c r="E69" s="38">
        <f>SUM(E71:E72)</f>
        <v>15440</v>
      </c>
      <c r="F69" s="39">
        <f>(E69/D69)*100</f>
        <v>89.76744186046511</v>
      </c>
      <c r="G69" s="39"/>
      <c r="H69" s="39"/>
      <c r="I69" s="39"/>
      <c r="J69" s="38">
        <f>SUM(J71:J72)</f>
        <v>659.73</v>
      </c>
      <c r="K69" s="7"/>
      <c r="L69" s="21"/>
    </row>
    <row r="70" spans="1:12" s="74" customFormat="1" ht="12.75">
      <c r="A70" s="76"/>
      <c r="B70" s="76" t="s">
        <v>28</v>
      </c>
      <c r="C70" s="40"/>
      <c r="D70" s="41"/>
      <c r="E70" s="41"/>
      <c r="F70" s="47"/>
      <c r="G70" s="41"/>
      <c r="H70" s="41"/>
      <c r="I70" s="41"/>
      <c r="J70" s="40"/>
      <c r="K70" s="7"/>
      <c r="L70" s="21"/>
    </row>
    <row r="71" spans="1:12" s="74" customFormat="1" ht="12.75">
      <c r="A71" s="76"/>
      <c r="B71" s="76" t="s">
        <v>29</v>
      </c>
      <c r="C71" s="40">
        <v>2024</v>
      </c>
      <c r="D71" s="41">
        <v>17200</v>
      </c>
      <c r="E71" s="41">
        <v>15440</v>
      </c>
      <c r="F71" s="41">
        <f>(E71/D71)*100</f>
        <v>89.76744186046511</v>
      </c>
      <c r="G71" s="41"/>
      <c r="H71" s="41"/>
      <c r="I71" s="41"/>
      <c r="J71" s="40">
        <v>659.73</v>
      </c>
      <c r="K71" s="7"/>
      <c r="L71" s="21"/>
    </row>
    <row r="72" spans="1:12" s="74" customFormat="1" ht="12.75">
      <c r="A72" s="76"/>
      <c r="B72" s="76" t="s">
        <v>30</v>
      </c>
      <c r="C72" s="40">
        <v>5</v>
      </c>
      <c r="D72" s="41"/>
      <c r="E72" s="41"/>
      <c r="F72" s="41"/>
      <c r="G72" s="41"/>
      <c r="H72" s="41"/>
      <c r="I72" s="41"/>
      <c r="J72" s="40"/>
      <c r="K72" s="7"/>
      <c r="L72" s="21"/>
    </row>
    <row r="73" spans="1:12" s="74" customFormat="1" ht="12.75">
      <c r="A73" s="76"/>
      <c r="B73" s="76"/>
      <c r="C73" s="40"/>
      <c r="D73" s="41"/>
      <c r="E73" s="41"/>
      <c r="F73" s="41"/>
      <c r="G73" s="41"/>
      <c r="H73" s="41"/>
      <c r="I73" s="41"/>
      <c r="J73" s="8"/>
      <c r="K73" s="7"/>
      <c r="L73" s="21"/>
    </row>
    <row r="74" spans="1:12" s="74" customFormat="1" ht="12.75">
      <c r="A74" s="76"/>
      <c r="B74" s="76" t="s">
        <v>34</v>
      </c>
      <c r="C74" s="40"/>
      <c r="D74" s="41"/>
      <c r="E74" s="41"/>
      <c r="F74" s="41"/>
      <c r="G74" s="35">
        <f>SUM(G75)</f>
        <v>19229</v>
      </c>
      <c r="H74" s="35">
        <f>SUM(H75)</f>
        <v>16809.16</v>
      </c>
      <c r="I74" s="41">
        <f>(H74/G74)*100</f>
        <v>87.41567424203026</v>
      </c>
      <c r="J74" s="8"/>
      <c r="K74" s="7"/>
      <c r="L74" s="21"/>
    </row>
    <row r="75" spans="1:12" s="74" customFormat="1" ht="12.75">
      <c r="A75" s="76"/>
      <c r="B75" s="106" t="s">
        <v>35</v>
      </c>
      <c r="C75" s="107"/>
      <c r="D75" s="57"/>
      <c r="E75" s="57"/>
      <c r="F75" s="57"/>
      <c r="G75" s="57">
        <v>19229</v>
      </c>
      <c r="H75" s="57">
        <v>16809.16</v>
      </c>
      <c r="I75" s="57">
        <f>(H75/G75)*100</f>
        <v>87.41567424203026</v>
      </c>
      <c r="J75" s="52"/>
      <c r="K75" s="7"/>
      <c r="L75" s="21"/>
    </row>
    <row r="76" spans="1:12" s="74" customFormat="1" ht="15.75" customHeight="1">
      <c r="A76" s="76"/>
      <c r="B76" s="13" t="s">
        <v>3</v>
      </c>
      <c r="C76" s="38">
        <f>SUM(C78:C79)</f>
        <v>1152.43</v>
      </c>
      <c r="D76" s="38">
        <f>SUM(D78:D79)</f>
        <v>20964</v>
      </c>
      <c r="E76" s="38">
        <f>SUM(E78:E79)</f>
        <v>20554</v>
      </c>
      <c r="F76" s="39">
        <f>(E76/D76)*100</f>
        <v>98.04426636138142</v>
      </c>
      <c r="G76" s="39"/>
      <c r="H76" s="39"/>
      <c r="I76" s="39"/>
      <c r="J76" s="38">
        <f>SUM(J78:J79)</f>
        <v>0</v>
      </c>
      <c r="K76" s="7"/>
      <c r="L76" s="21">
        <v>0</v>
      </c>
    </row>
    <row r="77" spans="1:12" s="74" customFormat="1" ht="12.75">
      <c r="A77" s="76"/>
      <c r="B77" s="76" t="s">
        <v>28</v>
      </c>
      <c r="C77" s="40"/>
      <c r="D77" s="41"/>
      <c r="E77" s="41"/>
      <c r="F77" s="47"/>
      <c r="G77" s="41"/>
      <c r="H77" s="41"/>
      <c r="I77" s="41"/>
      <c r="J77" s="40"/>
      <c r="K77" s="7"/>
      <c r="L77" s="21"/>
    </row>
    <row r="78" spans="1:12" s="74" customFormat="1" ht="12.75">
      <c r="A78" s="76"/>
      <c r="B78" s="76" t="s">
        <v>29</v>
      </c>
      <c r="C78" s="40">
        <v>1152.43</v>
      </c>
      <c r="D78" s="41">
        <v>20964</v>
      </c>
      <c r="E78" s="41">
        <v>20554</v>
      </c>
      <c r="F78" s="41">
        <f>(E78/D78)*100</f>
        <v>98.04426636138142</v>
      </c>
      <c r="G78" s="41"/>
      <c r="H78" s="41"/>
      <c r="I78" s="41"/>
      <c r="J78" s="40">
        <v>0</v>
      </c>
      <c r="K78" s="7"/>
      <c r="L78" s="21"/>
    </row>
    <row r="79" spans="1:12" s="74" customFormat="1" ht="12.75">
      <c r="A79" s="76"/>
      <c r="B79" s="76"/>
      <c r="C79" s="40"/>
      <c r="D79" s="41"/>
      <c r="E79" s="41"/>
      <c r="F79" s="41"/>
      <c r="G79" s="41"/>
      <c r="H79" s="41"/>
      <c r="I79" s="41"/>
      <c r="J79" s="8"/>
      <c r="K79" s="7"/>
      <c r="L79" s="21"/>
    </row>
    <row r="80" spans="1:12" s="74" customFormat="1" ht="12.75">
      <c r="A80" s="76"/>
      <c r="B80" s="76" t="s">
        <v>34</v>
      </c>
      <c r="C80" s="40"/>
      <c r="D80" s="41"/>
      <c r="E80" s="41"/>
      <c r="F80" s="41"/>
      <c r="G80" s="35">
        <f>SUM(G81)</f>
        <v>22116.43</v>
      </c>
      <c r="H80" s="35">
        <f>SUM(H81)</f>
        <v>21706.43</v>
      </c>
      <c r="I80" s="41">
        <f>(H80/G80)*100</f>
        <v>98.14617458604305</v>
      </c>
      <c r="J80" s="8"/>
      <c r="K80" s="7"/>
      <c r="L80" s="21"/>
    </row>
    <row r="81" spans="1:12" s="74" customFormat="1" ht="12.75">
      <c r="A81" s="76"/>
      <c r="B81" s="106" t="s">
        <v>35</v>
      </c>
      <c r="C81" s="107"/>
      <c r="D81" s="57"/>
      <c r="E81" s="57"/>
      <c r="F81" s="57"/>
      <c r="G81" s="57">
        <v>22116.43</v>
      </c>
      <c r="H81" s="57">
        <v>21706.43</v>
      </c>
      <c r="I81" s="57">
        <f>(H81/G81)*100</f>
        <v>98.14617458604305</v>
      </c>
      <c r="J81" s="52"/>
      <c r="K81" s="7"/>
      <c r="L81" s="21"/>
    </row>
    <row r="82" spans="1:12" s="74" customFormat="1" ht="15.75" customHeight="1">
      <c r="A82" s="76"/>
      <c r="B82" s="111" t="s">
        <v>25</v>
      </c>
      <c r="C82" s="38">
        <f>SUM(C84:C86)</f>
        <v>16212</v>
      </c>
      <c r="D82" s="38">
        <f>SUM(D84:D86)</f>
        <v>7500</v>
      </c>
      <c r="E82" s="38">
        <f>SUM(E84:E86)</f>
        <v>6829.25</v>
      </c>
      <c r="F82" s="39">
        <f>(E82/D82)*100</f>
        <v>91.05666666666666</v>
      </c>
      <c r="G82" s="56"/>
      <c r="H82" s="56"/>
      <c r="I82" s="56"/>
      <c r="J82" s="38">
        <f>SUM(J84:J86)</f>
        <v>-32</v>
      </c>
      <c r="K82" s="7"/>
      <c r="L82" s="21">
        <v>0</v>
      </c>
    </row>
    <row r="83" spans="1:12" s="74" customFormat="1" ht="12.75">
      <c r="A83" s="76"/>
      <c r="B83" s="76" t="s">
        <v>28</v>
      </c>
      <c r="C83" s="40"/>
      <c r="D83" s="41"/>
      <c r="E83" s="41"/>
      <c r="F83" s="47"/>
      <c r="G83" s="41"/>
      <c r="H83" s="41"/>
      <c r="I83" s="41"/>
      <c r="J83" s="40"/>
      <c r="K83" s="7"/>
      <c r="L83" s="21"/>
    </row>
    <row r="84" spans="1:12" s="74" customFormat="1" ht="12.75">
      <c r="A84" s="76"/>
      <c r="B84" s="76" t="s">
        <v>29</v>
      </c>
      <c r="C84" s="40">
        <v>16212</v>
      </c>
      <c r="D84" s="41">
        <v>4500</v>
      </c>
      <c r="E84" s="41">
        <v>4176.4</v>
      </c>
      <c r="F84" s="41">
        <f>(E84/D84)*100</f>
        <v>92.80888888888889</v>
      </c>
      <c r="G84" s="41"/>
      <c r="H84" s="41"/>
      <c r="I84" s="41"/>
      <c r="J84" s="40">
        <v>-32</v>
      </c>
      <c r="K84" s="7"/>
      <c r="L84" s="21"/>
    </row>
    <row r="85" spans="1:12" s="74" customFormat="1" ht="12.75">
      <c r="A85" s="76"/>
      <c r="B85" s="76" t="s">
        <v>33</v>
      </c>
      <c r="C85" s="40"/>
      <c r="D85" s="41">
        <v>3000</v>
      </c>
      <c r="E85" s="41">
        <v>2652.85</v>
      </c>
      <c r="F85" s="41">
        <f>(E85/D85)*100</f>
        <v>88.42833333333333</v>
      </c>
      <c r="G85" s="41"/>
      <c r="H85" s="41"/>
      <c r="I85" s="41"/>
      <c r="J85" s="8"/>
      <c r="K85" s="7"/>
      <c r="L85" s="21"/>
    </row>
    <row r="86" spans="1:12" s="74" customFormat="1" ht="12.75">
      <c r="A86" s="76"/>
      <c r="B86" s="76"/>
      <c r="C86" s="40"/>
      <c r="D86" s="41"/>
      <c r="E86" s="41"/>
      <c r="F86" s="41"/>
      <c r="G86" s="41"/>
      <c r="H86" s="41"/>
      <c r="I86" s="41"/>
      <c r="J86" s="8"/>
      <c r="K86" s="7"/>
      <c r="L86" s="21"/>
    </row>
    <row r="87" spans="1:12" s="74" customFormat="1" ht="12.75">
      <c r="A87" s="76"/>
      <c r="B87" s="76" t="s">
        <v>34</v>
      </c>
      <c r="C87" s="40"/>
      <c r="D87" s="41"/>
      <c r="E87" s="41"/>
      <c r="F87" s="41"/>
      <c r="G87" s="35">
        <f>SUM(G88)</f>
        <v>23712</v>
      </c>
      <c r="H87" s="35">
        <f>SUM(H88)</f>
        <v>23073.2</v>
      </c>
      <c r="I87" s="41">
        <f>(H87/G87)*100</f>
        <v>97.30600539811066</v>
      </c>
      <c r="J87" s="8"/>
      <c r="K87" s="7"/>
      <c r="L87" s="21"/>
    </row>
    <row r="88" spans="1:12" s="74" customFormat="1" ht="12.75">
      <c r="A88" s="76"/>
      <c r="B88" s="106" t="s">
        <v>35</v>
      </c>
      <c r="C88" s="107"/>
      <c r="D88" s="57"/>
      <c r="E88" s="57"/>
      <c r="F88" s="57"/>
      <c r="G88" s="57">
        <v>23712</v>
      </c>
      <c r="H88" s="57">
        <v>23073.2</v>
      </c>
      <c r="I88" s="57">
        <f>(H88/G88)*100</f>
        <v>97.30600539811066</v>
      </c>
      <c r="J88" s="52"/>
      <c r="K88" s="7"/>
      <c r="L88" s="21"/>
    </row>
    <row r="89" spans="1:12" s="74" customFormat="1" ht="18" customHeight="1">
      <c r="A89" s="76"/>
      <c r="B89" s="13" t="s">
        <v>9</v>
      </c>
      <c r="C89" s="38">
        <f>SUM(C91:C92)</f>
        <v>4210.47</v>
      </c>
      <c r="D89" s="38">
        <f>SUM(D91:D92)</f>
        <v>3500</v>
      </c>
      <c r="E89" s="38">
        <f>SUM(E91:E92)</f>
        <v>2720</v>
      </c>
      <c r="F89" s="39">
        <f>(E89/D89)*100</f>
        <v>77.71428571428571</v>
      </c>
      <c r="G89" s="39"/>
      <c r="H89" s="39"/>
      <c r="I89" s="39"/>
      <c r="J89" s="38">
        <f>SUM(J91:J92)</f>
        <v>0</v>
      </c>
      <c r="K89" s="7"/>
      <c r="L89" s="115">
        <v>0</v>
      </c>
    </row>
    <row r="90" spans="1:12" s="74" customFormat="1" ht="12.75">
      <c r="A90" s="76"/>
      <c r="B90" s="76" t="s">
        <v>28</v>
      </c>
      <c r="C90" s="40"/>
      <c r="D90" s="41"/>
      <c r="E90" s="41"/>
      <c r="F90" s="47"/>
      <c r="G90" s="41"/>
      <c r="H90" s="41"/>
      <c r="I90" s="41"/>
      <c r="J90" s="40"/>
      <c r="K90" s="7"/>
      <c r="L90" s="21"/>
    </row>
    <row r="91" spans="1:12" s="74" customFormat="1" ht="12.75">
      <c r="A91" s="76"/>
      <c r="B91" s="76" t="s">
        <v>29</v>
      </c>
      <c r="C91" s="40">
        <v>4210.47</v>
      </c>
      <c r="D91" s="41">
        <v>3500</v>
      </c>
      <c r="E91" s="41">
        <v>2720</v>
      </c>
      <c r="F91" s="41">
        <f>(E91/D91)*100</f>
        <v>77.71428571428571</v>
      </c>
      <c r="G91" s="41"/>
      <c r="H91" s="41"/>
      <c r="I91" s="41"/>
      <c r="J91" s="40">
        <v>0</v>
      </c>
      <c r="K91" s="7"/>
      <c r="L91" s="21"/>
    </row>
    <row r="92" spans="1:12" s="74" customFormat="1" ht="12.75">
      <c r="A92" s="76"/>
      <c r="B92" s="76"/>
      <c r="C92" s="40"/>
      <c r="D92" s="41"/>
      <c r="E92" s="41"/>
      <c r="F92" s="41"/>
      <c r="G92" s="41"/>
      <c r="H92" s="41"/>
      <c r="I92" s="41"/>
      <c r="J92" s="8"/>
      <c r="K92" s="7"/>
      <c r="L92" s="21"/>
    </row>
    <row r="93" spans="1:12" s="74" customFormat="1" ht="12.75">
      <c r="A93" s="76"/>
      <c r="B93" s="76" t="s">
        <v>34</v>
      </c>
      <c r="C93" s="40"/>
      <c r="D93" s="41"/>
      <c r="E93" s="41"/>
      <c r="F93" s="41"/>
      <c r="G93" s="35">
        <f>SUM(G94)</f>
        <v>7710.47</v>
      </c>
      <c r="H93" s="35">
        <f>SUM(H94)</f>
        <v>6930.47</v>
      </c>
      <c r="I93" s="41">
        <f>(H93/G93)*100</f>
        <v>89.88388515875168</v>
      </c>
      <c r="J93" s="8"/>
      <c r="K93" s="7"/>
      <c r="L93" s="21"/>
    </row>
    <row r="94" spans="1:12" s="74" customFormat="1" ht="12.75">
      <c r="A94" s="76"/>
      <c r="B94" s="106" t="s">
        <v>35</v>
      </c>
      <c r="C94" s="107"/>
      <c r="D94" s="57"/>
      <c r="E94" s="57"/>
      <c r="F94" s="57"/>
      <c r="G94" s="57">
        <f>3500+4210.47</f>
        <v>7710.47</v>
      </c>
      <c r="H94" s="57">
        <v>6930.47</v>
      </c>
      <c r="I94" s="57">
        <f>(H94/G94)*100</f>
        <v>89.88388515875168</v>
      </c>
      <c r="J94" s="52"/>
      <c r="K94" s="7"/>
      <c r="L94" s="21"/>
    </row>
    <row r="95" spans="1:12" s="74" customFormat="1" ht="16.5" customHeight="1">
      <c r="A95" s="25"/>
      <c r="B95" s="19" t="s">
        <v>26</v>
      </c>
      <c r="C95" s="38">
        <f>SUM(C97:C98)</f>
        <v>4310</v>
      </c>
      <c r="D95" s="38">
        <f>SUM(D97:D98)</f>
        <v>6350</v>
      </c>
      <c r="E95" s="38">
        <f>SUM(E97:E98)</f>
        <v>5562.07</v>
      </c>
      <c r="F95" s="39">
        <f>(E95/D95)*100</f>
        <v>87.59165354330707</v>
      </c>
      <c r="G95" s="37"/>
      <c r="H95" s="37"/>
      <c r="I95" s="37"/>
      <c r="J95" s="38">
        <f>SUM(J97:J98)</f>
        <v>8.45</v>
      </c>
      <c r="K95" s="7"/>
      <c r="L95" s="21"/>
    </row>
    <row r="96" spans="1:12" s="74" customFormat="1" ht="12.75">
      <c r="A96" s="76"/>
      <c r="B96" s="76" t="s">
        <v>28</v>
      </c>
      <c r="C96" s="40"/>
      <c r="D96" s="41"/>
      <c r="E96" s="41"/>
      <c r="F96" s="47"/>
      <c r="G96" s="41"/>
      <c r="H96" s="41"/>
      <c r="I96" s="41"/>
      <c r="J96" s="40"/>
      <c r="K96" s="7"/>
      <c r="L96" s="21"/>
    </row>
    <row r="97" spans="1:12" s="74" customFormat="1" ht="12.75">
      <c r="A97" s="25"/>
      <c r="B97" s="76" t="s">
        <v>29</v>
      </c>
      <c r="C97" s="40">
        <v>4310</v>
      </c>
      <c r="D97" s="41">
        <v>6350</v>
      </c>
      <c r="E97" s="41">
        <v>5562.07</v>
      </c>
      <c r="F97" s="41">
        <f>(E97/D97)*100</f>
        <v>87.59165354330707</v>
      </c>
      <c r="G97" s="41"/>
      <c r="H97" s="41"/>
      <c r="I97" s="41"/>
      <c r="J97" s="40">
        <v>8.45</v>
      </c>
      <c r="K97" s="7"/>
      <c r="L97" s="21"/>
    </row>
    <row r="98" spans="1:12" s="74" customFormat="1" ht="12.75">
      <c r="A98" s="25"/>
      <c r="B98" s="76"/>
      <c r="C98" s="40"/>
      <c r="D98" s="41"/>
      <c r="E98" s="41"/>
      <c r="F98" s="41"/>
      <c r="G98" s="41"/>
      <c r="H98" s="41"/>
      <c r="I98" s="41"/>
      <c r="J98" s="8"/>
      <c r="K98" s="7"/>
      <c r="L98" s="21"/>
    </row>
    <row r="99" spans="1:12" s="74" customFormat="1" ht="12.75">
      <c r="A99" s="25"/>
      <c r="B99" s="76" t="s">
        <v>34</v>
      </c>
      <c r="C99" s="40"/>
      <c r="D99" s="41"/>
      <c r="E99" s="41"/>
      <c r="F99" s="41"/>
      <c r="G99" s="35">
        <f>SUM(G100)</f>
        <v>10660</v>
      </c>
      <c r="H99" s="35">
        <f>SUM(H100)</f>
        <v>9863.79</v>
      </c>
      <c r="I99" s="41">
        <f>(H99/G99)*100</f>
        <v>92.53086303939963</v>
      </c>
      <c r="J99" s="8"/>
      <c r="K99" s="7"/>
      <c r="L99" s="21"/>
    </row>
    <row r="100" spans="1:12" s="74" customFormat="1" ht="12.75">
      <c r="A100" s="106"/>
      <c r="B100" s="106" t="s">
        <v>35</v>
      </c>
      <c r="C100" s="107"/>
      <c r="D100" s="57"/>
      <c r="E100" s="57"/>
      <c r="F100" s="57"/>
      <c r="G100" s="57">
        <v>10660</v>
      </c>
      <c r="H100" s="57">
        <v>9863.79</v>
      </c>
      <c r="I100" s="57">
        <f>(H100/G100)*100</f>
        <v>92.53086303939963</v>
      </c>
      <c r="J100" s="52"/>
      <c r="K100" s="53"/>
      <c r="L100" s="21"/>
    </row>
    <row r="101" spans="1:12" s="74" customFormat="1" ht="16.5" customHeight="1">
      <c r="A101" s="25"/>
      <c r="B101" s="19" t="s">
        <v>41</v>
      </c>
      <c r="C101" s="38">
        <f>SUM(C103:C104)</f>
        <v>0</v>
      </c>
      <c r="D101" s="37">
        <v>2068</v>
      </c>
      <c r="E101" s="37">
        <v>2067.52</v>
      </c>
      <c r="F101" s="39">
        <f>(E101/D101)*100</f>
        <v>99.97678916827853</v>
      </c>
      <c r="G101" s="37"/>
      <c r="H101" s="37"/>
      <c r="I101" s="37"/>
      <c r="J101" s="38">
        <f>SUM(J103:J104)</f>
        <v>0</v>
      </c>
      <c r="K101" s="7"/>
      <c r="L101" s="21"/>
    </row>
    <row r="102" spans="1:12" s="74" customFormat="1" ht="12.75">
      <c r="A102" s="76"/>
      <c r="B102" s="76" t="s">
        <v>28</v>
      </c>
      <c r="C102" s="40"/>
      <c r="D102" s="47"/>
      <c r="E102" s="47"/>
      <c r="F102" s="47"/>
      <c r="G102" s="47"/>
      <c r="H102" s="47"/>
      <c r="I102" s="47"/>
      <c r="J102" s="40"/>
      <c r="K102" s="7"/>
      <c r="L102" s="21"/>
    </row>
    <row r="103" spans="1:12" s="74" customFormat="1" ht="12.75">
      <c r="A103" s="25"/>
      <c r="B103" s="76" t="s">
        <v>33</v>
      </c>
      <c r="C103" s="40">
        <v>0</v>
      </c>
      <c r="D103" s="47">
        <v>2068</v>
      </c>
      <c r="E103" s="47">
        <v>2067.52</v>
      </c>
      <c r="F103" s="41">
        <f>(E103/D103)*100</f>
        <v>99.97678916827853</v>
      </c>
      <c r="G103" s="47"/>
      <c r="H103" s="47"/>
      <c r="I103" s="47"/>
      <c r="J103" s="40">
        <v>0</v>
      </c>
      <c r="K103" s="7"/>
      <c r="L103" s="21"/>
    </row>
    <row r="104" spans="1:12" s="74" customFormat="1" ht="12.75">
      <c r="A104" s="25"/>
      <c r="B104" s="76"/>
      <c r="C104" s="40"/>
      <c r="D104" s="47"/>
      <c r="E104" s="47"/>
      <c r="F104" s="47"/>
      <c r="G104" s="47"/>
      <c r="H104" s="47"/>
      <c r="I104" s="47"/>
      <c r="J104" s="8"/>
      <c r="K104" s="7"/>
      <c r="L104" s="21"/>
    </row>
    <row r="105" spans="1:12" s="74" customFormat="1" ht="12.75">
      <c r="A105" s="25"/>
      <c r="B105" s="76" t="s">
        <v>34</v>
      </c>
      <c r="C105" s="40"/>
      <c r="D105" s="47"/>
      <c r="E105" s="47"/>
      <c r="F105" s="47"/>
      <c r="G105" s="105">
        <f>SUM(G106)</f>
        <v>2068</v>
      </c>
      <c r="H105" s="105">
        <v>2067.52</v>
      </c>
      <c r="I105" s="41">
        <f>(H105/G105)*100</f>
        <v>99.97678916827853</v>
      </c>
      <c r="J105" s="8"/>
      <c r="K105" s="7"/>
      <c r="L105" s="21"/>
    </row>
    <row r="106" spans="1:12" s="74" customFormat="1" ht="12.75">
      <c r="A106" s="106"/>
      <c r="B106" s="106" t="s">
        <v>35</v>
      </c>
      <c r="C106" s="107"/>
      <c r="D106" s="108"/>
      <c r="E106" s="108"/>
      <c r="F106" s="108"/>
      <c r="G106" s="108">
        <v>2068</v>
      </c>
      <c r="H106" s="108">
        <v>2067.52</v>
      </c>
      <c r="I106" s="57">
        <f>(H106/G106)*100</f>
        <v>99.97678916827853</v>
      </c>
      <c r="J106" s="52"/>
      <c r="K106" s="53"/>
      <c r="L106" s="21"/>
    </row>
    <row r="107" spans="1:12" ht="12.75">
      <c r="A107" s="64"/>
      <c r="B107" s="64"/>
      <c r="C107" s="65"/>
      <c r="D107" s="66"/>
      <c r="E107" s="66"/>
      <c r="F107" s="66"/>
      <c r="G107" s="66"/>
      <c r="H107" s="66"/>
      <c r="I107" s="66"/>
      <c r="J107" s="67"/>
      <c r="K107" s="10"/>
      <c r="L107" s="16"/>
    </row>
    <row r="108" spans="1:12" ht="12.75">
      <c r="A108" s="64"/>
      <c r="B108" s="64"/>
      <c r="C108" s="65"/>
      <c r="D108" s="66"/>
      <c r="E108" s="66"/>
      <c r="F108" s="66"/>
      <c r="G108" s="66"/>
      <c r="H108" s="66"/>
      <c r="I108" s="66"/>
      <c r="J108" s="67"/>
      <c r="K108" s="10"/>
      <c r="L108" s="16"/>
    </row>
    <row r="109" spans="1:12" ht="12.75">
      <c r="A109" s="64"/>
      <c r="B109" s="64"/>
      <c r="C109" s="65"/>
      <c r="D109" s="66"/>
      <c r="E109" s="66"/>
      <c r="F109" s="66"/>
      <c r="G109" s="66"/>
      <c r="H109" s="66"/>
      <c r="I109" s="66"/>
      <c r="J109" s="67"/>
      <c r="K109" s="10"/>
      <c r="L109" s="16"/>
    </row>
    <row r="110" spans="1:12" ht="15.75">
      <c r="A110" s="64"/>
      <c r="B110" s="64"/>
      <c r="C110" s="65"/>
      <c r="D110" s="66"/>
      <c r="E110" s="66"/>
      <c r="F110" s="66"/>
      <c r="G110" s="66"/>
      <c r="H110" s="66"/>
      <c r="I110" s="66"/>
      <c r="J110" s="26" t="s">
        <v>46</v>
      </c>
      <c r="K110" s="10"/>
      <c r="L110" s="16"/>
    </row>
    <row r="111" spans="1:12" ht="13.5" thickBot="1">
      <c r="A111" s="68"/>
      <c r="B111" s="68"/>
      <c r="C111" s="69"/>
      <c r="D111" s="70"/>
      <c r="E111" s="70"/>
      <c r="F111" s="70"/>
      <c r="G111" s="70"/>
      <c r="H111" s="70"/>
      <c r="I111" s="70"/>
      <c r="J111" s="71"/>
      <c r="K111" s="10"/>
      <c r="L111" s="16"/>
    </row>
    <row r="112" spans="1:12" s="74" customFormat="1" ht="12" customHeight="1">
      <c r="A112" s="76"/>
      <c r="B112" s="76"/>
      <c r="C112" s="40"/>
      <c r="D112" s="41"/>
      <c r="E112" s="41"/>
      <c r="F112" s="41"/>
      <c r="G112" s="41"/>
      <c r="H112" s="41"/>
      <c r="I112" s="41"/>
      <c r="J112" s="8"/>
      <c r="K112" s="7"/>
      <c r="L112" s="21"/>
    </row>
    <row r="113" spans="1:12" s="74" customFormat="1" ht="12.75">
      <c r="A113" s="9">
        <v>852</v>
      </c>
      <c r="B113" s="9" t="s">
        <v>6</v>
      </c>
      <c r="C113" s="54">
        <f>SUM(C114)</f>
        <v>11599.57</v>
      </c>
      <c r="D113" s="37">
        <f>SUM(D114)</f>
        <v>352603</v>
      </c>
      <c r="E113" s="37">
        <f>SUM(E114)</f>
        <v>319533.69</v>
      </c>
      <c r="F113" s="57">
        <f>(E113/D113)*100</f>
        <v>90.62137588165727</v>
      </c>
      <c r="G113" s="37">
        <f>SUM(G120)</f>
        <v>364202.57</v>
      </c>
      <c r="H113" s="37">
        <f>SUM(H120)</f>
        <v>328237.97</v>
      </c>
      <c r="I113" s="57">
        <f>(H113/G113)*100</f>
        <v>90.12511086893208</v>
      </c>
      <c r="J113" s="54">
        <f>SUM(J114)</f>
        <v>2895.29</v>
      </c>
      <c r="K113" s="23"/>
      <c r="L113" s="15">
        <f>SUM(L114)</f>
        <v>0</v>
      </c>
    </row>
    <row r="114" spans="1:12" s="74" customFormat="1" ht="12.75">
      <c r="A114" s="13"/>
      <c r="B114" s="92" t="s">
        <v>4</v>
      </c>
      <c r="C114" s="39">
        <f>SUM(C116:C118)</f>
        <v>11599.57</v>
      </c>
      <c r="D114" s="39">
        <f>SUM(D116:D118)</f>
        <v>352603</v>
      </c>
      <c r="E114" s="39">
        <f>SUM(E116:E118)</f>
        <v>319533.69</v>
      </c>
      <c r="F114" s="39">
        <f>(E114/D114)*100</f>
        <v>90.62137588165727</v>
      </c>
      <c r="G114" s="39"/>
      <c r="H114" s="39"/>
      <c r="I114" s="39"/>
      <c r="J114" s="39">
        <f>SUM(J116:J118)</f>
        <v>2895.29</v>
      </c>
      <c r="K114" s="7"/>
      <c r="L114" s="20">
        <v>0</v>
      </c>
    </row>
    <row r="115" spans="1:12" s="74" customFormat="1" ht="12.75">
      <c r="A115" s="76"/>
      <c r="B115" s="76" t="s">
        <v>28</v>
      </c>
      <c r="C115" s="40"/>
      <c r="D115" s="41"/>
      <c r="E115" s="41"/>
      <c r="F115" s="47"/>
      <c r="G115" s="41"/>
      <c r="H115" s="41"/>
      <c r="I115" s="41"/>
      <c r="J115" s="40"/>
      <c r="K115" s="7"/>
      <c r="L115" s="21"/>
    </row>
    <row r="116" spans="1:12" s="74" customFormat="1" ht="12.75">
      <c r="A116" s="76"/>
      <c r="B116" s="76" t="s">
        <v>29</v>
      </c>
      <c r="C116" s="40"/>
      <c r="D116" s="41">
        <v>12976</v>
      </c>
      <c r="E116" s="41">
        <v>14009.45</v>
      </c>
      <c r="F116" s="41">
        <f>(E116/D116)*100</f>
        <v>107.96431874229346</v>
      </c>
      <c r="G116" s="41"/>
      <c r="H116" s="41"/>
      <c r="I116" s="41"/>
      <c r="J116" s="40"/>
      <c r="K116" s="7"/>
      <c r="L116" s="21"/>
    </row>
    <row r="117" spans="1:12" s="74" customFormat="1" ht="12.75">
      <c r="A117" s="76"/>
      <c r="B117" s="76" t="s">
        <v>32</v>
      </c>
      <c r="C117" s="40">
        <v>11599.57</v>
      </c>
      <c r="D117" s="41">
        <v>78037</v>
      </c>
      <c r="E117" s="41">
        <v>81441.34</v>
      </c>
      <c r="F117" s="41">
        <f>(E117/D117)*100</f>
        <v>104.36246908517755</v>
      </c>
      <c r="G117" s="41"/>
      <c r="H117" s="41"/>
      <c r="I117" s="41"/>
      <c r="J117" s="40">
        <v>2895.29</v>
      </c>
      <c r="K117" s="7"/>
      <c r="L117" s="21"/>
    </row>
    <row r="118" spans="1:12" s="74" customFormat="1" ht="12.75">
      <c r="A118" s="6"/>
      <c r="B118" s="93" t="s">
        <v>31</v>
      </c>
      <c r="C118" s="94"/>
      <c r="D118" s="41">
        <v>261590</v>
      </c>
      <c r="E118" s="41">
        <v>224082.9</v>
      </c>
      <c r="F118" s="41">
        <f>(E118/D118)*100</f>
        <v>85.66187545395466</v>
      </c>
      <c r="G118" s="41"/>
      <c r="H118" s="41"/>
      <c r="I118" s="41"/>
      <c r="J118" s="8"/>
      <c r="K118" s="7"/>
      <c r="L118" s="21"/>
    </row>
    <row r="119" spans="1:12" s="74" customFormat="1" ht="11.25" customHeight="1">
      <c r="A119" s="6"/>
      <c r="B119" s="93"/>
      <c r="C119" s="94"/>
      <c r="D119" s="41"/>
      <c r="E119" s="41"/>
      <c r="F119" s="41"/>
      <c r="G119" s="41"/>
      <c r="H119" s="41"/>
      <c r="I119" s="41"/>
      <c r="J119" s="8"/>
      <c r="K119" s="7"/>
      <c r="L119" s="21"/>
    </row>
    <row r="120" spans="1:12" s="74" customFormat="1" ht="12.75">
      <c r="A120" s="27"/>
      <c r="B120" s="76" t="s">
        <v>34</v>
      </c>
      <c r="C120" s="40"/>
      <c r="D120" s="41"/>
      <c r="E120" s="41"/>
      <c r="F120" s="41"/>
      <c r="G120" s="35">
        <f>SUM(G121)</f>
        <v>364202.57</v>
      </c>
      <c r="H120" s="35">
        <f>SUM(H121)</f>
        <v>328237.97</v>
      </c>
      <c r="I120" s="41">
        <f>(H120/G120)*100</f>
        <v>90.12511086893208</v>
      </c>
      <c r="J120" s="8"/>
      <c r="K120" s="7"/>
      <c r="L120" s="21"/>
    </row>
    <row r="121" spans="1:12" s="74" customFormat="1" ht="13.5" thickBot="1">
      <c r="A121" s="30"/>
      <c r="B121" s="79" t="s">
        <v>36</v>
      </c>
      <c r="C121" s="80"/>
      <c r="D121" s="58"/>
      <c r="E121" s="58"/>
      <c r="F121" s="58"/>
      <c r="G121" s="58">
        <f>352603+11599.57</f>
        <v>364202.57</v>
      </c>
      <c r="H121" s="58">
        <v>328237.97</v>
      </c>
      <c r="I121" s="58">
        <f>(H121/G121)*100</f>
        <v>90.12511086893208</v>
      </c>
      <c r="J121" s="55"/>
      <c r="K121" s="7"/>
      <c r="L121" s="21"/>
    </row>
    <row r="122" spans="1:12" s="74" customFormat="1" ht="30" customHeight="1">
      <c r="A122" s="9">
        <v>853</v>
      </c>
      <c r="B122" s="12" t="s">
        <v>16</v>
      </c>
      <c r="C122" s="54">
        <f>SUM(C123)</f>
        <v>11113.949999999999</v>
      </c>
      <c r="D122" s="37">
        <f>SUM(D123)</f>
        <v>236300</v>
      </c>
      <c r="E122" s="37">
        <f>SUM(E123)</f>
        <v>229430.47999999998</v>
      </c>
      <c r="F122" s="57">
        <f>(E122/D122)*100</f>
        <v>97.0928819297503</v>
      </c>
      <c r="G122" s="37">
        <f>SUM(G128)</f>
        <v>247413.95</v>
      </c>
      <c r="H122" s="37">
        <f>SUM(H128)</f>
        <v>240543.65</v>
      </c>
      <c r="I122" s="57">
        <f>(H122/G122)*100</f>
        <v>97.22315576789424</v>
      </c>
      <c r="J122" s="54">
        <f>SUM(J123)</f>
        <v>0.78</v>
      </c>
      <c r="K122" s="23"/>
      <c r="L122" s="15" t="e">
        <f>SUM(#REF!)</f>
        <v>#REF!</v>
      </c>
    </row>
    <row r="123" spans="1:12" s="74" customFormat="1" ht="23.25" customHeight="1">
      <c r="A123" s="9"/>
      <c r="B123" s="19" t="s">
        <v>20</v>
      </c>
      <c r="C123" s="39">
        <f>SUM(C125:C127)</f>
        <v>11113.949999999999</v>
      </c>
      <c r="D123" s="39">
        <f>SUM(D125:D127)</f>
        <v>236300</v>
      </c>
      <c r="E123" s="39">
        <f>SUM(E125:E127)</f>
        <v>229430.47999999998</v>
      </c>
      <c r="F123" s="39">
        <f>(E123/D123)*100</f>
        <v>97.0928819297503</v>
      </c>
      <c r="G123" s="75"/>
      <c r="H123" s="37"/>
      <c r="I123" s="75"/>
      <c r="J123" s="56">
        <f>SUM(J125:J127)</f>
        <v>0.78</v>
      </c>
      <c r="K123" s="24"/>
      <c r="L123" s="15"/>
    </row>
    <row r="124" spans="1:12" s="74" customFormat="1" ht="12.75">
      <c r="A124" s="76"/>
      <c r="B124" s="76" t="s">
        <v>28</v>
      </c>
      <c r="C124" s="40"/>
      <c r="D124" s="41"/>
      <c r="E124" s="41"/>
      <c r="F124" s="47"/>
      <c r="G124" s="41"/>
      <c r="H124" s="41"/>
      <c r="I124" s="41"/>
      <c r="J124" s="40"/>
      <c r="K124" s="7"/>
      <c r="L124" s="21"/>
    </row>
    <row r="125" spans="1:12" s="74" customFormat="1" ht="12.75">
      <c r="A125" s="76"/>
      <c r="B125" s="76" t="s">
        <v>33</v>
      </c>
      <c r="C125" s="40">
        <v>10849.8</v>
      </c>
      <c r="D125" s="41">
        <v>173300</v>
      </c>
      <c r="E125" s="41">
        <v>170296.18</v>
      </c>
      <c r="F125" s="41">
        <f>(E125/D125)*100</f>
        <v>98.26669359492209</v>
      </c>
      <c r="G125" s="41"/>
      <c r="H125" s="41"/>
      <c r="I125" s="41"/>
      <c r="J125" s="40">
        <v>0.78</v>
      </c>
      <c r="K125" s="7"/>
      <c r="L125" s="21"/>
    </row>
    <row r="126" spans="1:12" s="74" customFormat="1" ht="12.75">
      <c r="A126" s="25"/>
      <c r="B126" s="76" t="s">
        <v>32</v>
      </c>
      <c r="C126" s="40">
        <v>264.15</v>
      </c>
      <c r="D126" s="41">
        <v>63000</v>
      </c>
      <c r="E126" s="41">
        <v>59134.3</v>
      </c>
      <c r="F126" s="41">
        <f>(E126/D126)*100</f>
        <v>93.86396825396825</v>
      </c>
      <c r="G126" s="41"/>
      <c r="H126" s="41"/>
      <c r="I126" s="41"/>
      <c r="J126" s="40"/>
      <c r="K126" s="7"/>
      <c r="L126" s="21"/>
    </row>
    <row r="127" spans="1:12" s="74" customFormat="1" ht="12.75">
      <c r="A127" s="25"/>
      <c r="B127" s="76"/>
      <c r="C127" s="77"/>
      <c r="D127" s="78"/>
      <c r="E127" s="42"/>
      <c r="F127" s="78"/>
      <c r="G127" s="41"/>
      <c r="H127" s="41"/>
      <c r="I127" s="41"/>
      <c r="J127" s="8"/>
      <c r="K127" s="53"/>
      <c r="L127" s="21"/>
    </row>
    <row r="128" spans="1:12" s="74" customFormat="1" ht="12.75">
      <c r="A128" s="27"/>
      <c r="B128" s="76" t="s">
        <v>34</v>
      </c>
      <c r="C128" s="40"/>
      <c r="D128" s="41"/>
      <c r="E128" s="41"/>
      <c r="F128" s="41"/>
      <c r="G128" s="35">
        <v>247413.95</v>
      </c>
      <c r="H128" s="35">
        <v>240543.65</v>
      </c>
      <c r="I128" s="41">
        <f>(H128/G128)*100</f>
        <v>97.22315576789424</v>
      </c>
      <c r="J128" s="8"/>
      <c r="K128" s="7"/>
      <c r="L128" s="21"/>
    </row>
    <row r="129" spans="1:12" s="74" customFormat="1" ht="13.5" thickBot="1">
      <c r="A129" s="30"/>
      <c r="B129" s="79" t="s">
        <v>36</v>
      </c>
      <c r="C129" s="80"/>
      <c r="D129" s="58"/>
      <c r="E129" s="58"/>
      <c r="F129" s="58"/>
      <c r="G129" s="58">
        <v>247413.95</v>
      </c>
      <c r="H129" s="58">
        <v>240543.65</v>
      </c>
      <c r="I129" s="58">
        <f>(H129/G129)*100</f>
        <v>97.22315576789424</v>
      </c>
      <c r="J129" s="55"/>
      <c r="K129" s="7"/>
      <c r="L129" s="21"/>
    </row>
    <row r="130" spans="1:12" ht="12.75">
      <c r="A130" s="63"/>
      <c r="B130" s="60"/>
      <c r="C130" s="72"/>
      <c r="D130" s="66"/>
      <c r="E130" s="73"/>
      <c r="F130" s="66"/>
      <c r="G130" s="61"/>
      <c r="H130" s="61"/>
      <c r="I130" s="61"/>
      <c r="J130" s="62"/>
      <c r="K130" s="24"/>
      <c r="L130" s="15"/>
    </row>
    <row r="131" spans="1:12" s="74" customFormat="1" ht="12.75" customHeight="1">
      <c r="A131" s="19">
        <v>926</v>
      </c>
      <c r="B131" s="103" t="s">
        <v>17</v>
      </c>
      <c r="C131" s="109">
        <f>SUM(C132,C141)</f>
        <v>84927.89</v>
      </c>
      <c r="D131" s="110">
        <f>SUM(D132,D141)</f>
        <v>104000</v>
      </c>
      <c r="E131" s="75">
        <f>SUM(E132,E141)</f>
        <v>83578.98000000001</v>
      </c>
      <c r="F131" s="57">
        <f>(E131/D131)*100</f>
        <v>80.36440384615385</v>
      </c>
      <c r="G131" s="35">
        <f>SUM(G140,G148)</f>
        <v>188927.89</v>
      </c>
      <c r="H131" s="35">
        <f>SUM(H140,H148)</f>
        <v>108533.98000000001</v>
      </c>
      <c r="I131" s="57">
        <f>(H131/G131)*100</f>
        <v>57.4473043657027</v>
      </c>
      <c r="J131" s="109">
        <f>SUM(J132,J141)</f>
        <v>59972.89</v>
      </c>
      <c r="K131" s="24"/>
      <c r="L131" s="15"/>
    </row>
    <row r="132" spans="1:12" s="74" customFormat="1" ht="33" customHeight="1">
      <c r="A132" s="111"/>
      <c r="B132" s="112" t="s">
        <v>18</v>
      </c>
      <c r="C132" s="56">
        <f>SUM(C134)</f>
        <v>58222.53</v>
      </c>
      <c r="D132" s="56">
        <f>SUM(D134)</f>
        <v>50000</v>
      </c>
      <c r="E132" s="56">
        <f>SUM(E134:E137)</f>
        <v>53823.47</v>
      </c>
      <c r="F132" s="39">
        <f>(E132/D132)*100</f>
        <v>107.64694000000001</v>
      </c>
      <c r="G132" s="56"/>
      <c r="H132" s="56"/>
      <c r="I132" s="56"/>
      <c r="J132" s="56">
        <f>SUM(J134)</f>
        <v>12706.23</v>
      </c>
      <c r="K132" s="24"/>
      <c r="L132" s="15"/>
    </row>
    <row r="133" spans="1:12" s="74" customFormat="1" ht="12.75">
      <c r="A133" s="76"/>
      <c r="B133" s="76" t="s">
        <v>28</v>
      </c>
      <c r="C133" s="40"/>
      <c r="D133" s="41"/>
      <c r="E133" s="41"/>
      <c r="F133" s="47"/>
      <c r="G133" s="41"/>
      <c r="H133" s="41"/>
      <c r="I133" s="41"/>
      <c r="J133" s="40"/>
      <c r="K133" s="7"/>
      <c r="L133" s="21"/>
    </row>
    <row r="134" spans="1:12" s="74" customFormat="1" ht="12.75">
      <c r="A134" s="25"/>
      <c r="B134" s="76" t="s">
        <v>29</v>
      </c>
      <c r="C134" s="40">
        <v>58222.53</v>
      </c>
      <c r="D134" s="41">
        <v>50000</v>
      </c>
      <c r="E134" s="41">
        <v>46853.43</v>
      </c>
      <c r="F134" s="41">
        <f>(E134/D134)*100</f>
        <v>93.70686</v>
      </c>
      <c r="G134" s="41"/>
      <c r="H134" s="41"/>
      <c r="I134" s="41"/>
      <c r="J134" s="40">
        <v>12706.23</v>
      </c>
      <c r="K134" s="7"/>
      <c r="L134" s="21"/>
    </row>
    <row r="135" spans="1:12" s="74" customFormat="1" ht="12.75">
      <c r="A135" s="25"/>
      <c r="B135" s="76" t="s">
        <v>44</v>
      </c>
      <c r="C135" s="40"/>
      <c r="D135" s="41"/>
      <c r="E135" s="41">
        <v>3821.67</v>
      </c>
      <c r="F135" s="41"/>
      <c r="G135" s="41"/>
      <c r="H135" s="41"/>
      <c r="I135" s="41"/>
      <c r="J135" s="8"/>
      <c r="K135" s="7"/>
      <c r="L135" s="21"/>
    </row>
    <row r="136" spans="1:12" s="74" customFormat="1" ht="12.75">
      <c r="A136" s="25"/>
      <c r="B136" s="76" t="s">
        <v>43</v>
      </c>
      <c r="C136" s="40"/>
      <c r="D136" s="41"/>
      <c r="E136" s="41">
        <v>188.58</v>
      </c>
      <c r="F136" s="41"/>
      <c r="G136" s="41"/>
      <c r="H136" s="41"/>
      <c r="I136" s="41"/>
      <c r="J136" s="8"/>
      <c r="K136" s="7"/>
      <c r="L136" s="21"/>
    </row>
    <row r="137" spans="1:12" s="74" customFormat="1" ht="12.75">
      <c r="A137" s="25"/>
      <c r="B137" s="76" t="s">
        <v>45</v>
      </c>
      <c r="C137" s="40"/>
      <c r="D137" s="41"/>
      <c r="E137" s="41">
        <v>2959.79</v>
      </c>
      <c r="F137" s="41"/>
      <c r="G137" s="41"/>
      <c r="H137" s="41"/>
      <c r="I137" s="41"/>
      <c r="J137" s="8"/>
      <c r="K137" s="7"/>
      <c r="L137" s="21"/>
    </row>
    <row r="138" spans="1:12" s="74" customFormat="1" ht="12.75">
      <c r="A138" s="25"/>
      <c r="B138" s="76"/>
      <c r="C138" s="40"/>
      <c r="D138" s="41"/>
      <c r="E138" s="41"/>
      <c r="F138" s="41"/>
      <c r="G138" s="41"/>
      <c r="H138" s="41"/>
      <c r="I138" s="41"/>
      <c r="J138" s="8"/>
      <c r="K138" s="7"/>
      <c r="L138" s="21"/>
    </row>
    <row r="139" spans="1:12" s="74" customFormat="1" ht="12.75">
      <c r="A139" s="27"/>
      <c r="B139" s="76" t="s">
        <v>34</v>
      </c>
      <c r="C139" s="40"/>
      <c r="D139" s="41"/>
      <c r="E139" s="41"/>
      <c r="F139" s="41"/>
      <c r="G139" s="35">
        <f>SUM(G140)</f>
        <v>108222.53</v>
      </c>
      <c r="H139" s="35">
        <f>SUM(H140)</f>
        <v>99339.77</v>
      </c>
      <c r="I139" s="41">
        <f>(H139/G139)*100</f>
        <v>91.79213422565523</v>
      </c>
      <c r="J139" s="8"/>
      <c r="K139" s="7"/>
      <c r="L139" s="21"/>
    </row>
    <row r="140" spans="1:12" s="74" customFormat="1" ht="12.75">
      <c r="A140" s="27"/>
      <c r="B140" s="106" t="s">
        <v>36</v>
      </c>
      <c r="C140" s="107"/>
      <c r="D140" s="57"/>
      <c r="E140" s="57"/>
      <c r="F140" s="57"/>
      <c r="G140" s="57">
        <f>50000+58222.53</f>
        <v>108222.53</v>
      </c>
      <c r="H140" s="57">
        <v>99339.77</v>
      </c>
      <c r="I140" s="57">
        <f>(H140/G140)*100</f>
        <v>91.79213422565523</v>
      </c>
      <c r="J140" s="52"/>
      <c r="K140" s="7"/>
      <c r="L140" s="21"/>
    </row>
    <row r="141" spans="1:12" s="74" customFormat="1" ht="33" customHeight="1">
      <c r="A141" s="19"/>
      <c r="B141" s="103" t="s">
        <v>19</v>
      </c>
      <c r="C141" s="56">
        <f>SUM(C143)</f>
        <v>26705.36</v>
      </c>
      <c r="D141" s="56">
        <f>SUM(D143)</f>
        <v>54000</v>
      </c>
      <c r="E141" s="56">
        <f>SUM(E143:E145)</f>
        <v>29755.510000000002</v>
      </c>
      <c r="F141" s="57">
        <f>(E141/D141)*100</f>
        <v>55.1027962962963</v>
      </c>
      <c r="G141" s="56"/>
      <c r="H141" s="56"/>
      <c r="I141" s="75"/>
      <c r="J141" s="56">
        <f>SUM(J143)</f>
        <v>47266.66</v>
      </c>
      <c r="K141" s="24"/>
      <c r="L141" s="15"/>
    </row>
    <row r="142" spans="1:12" s="74" customFormat="1" ht="12.75">
      <c r="A142" s="76"/>
      <c r="B142" s="76" t="s">
        <v>28</v>
      </c>
      <c r="C142" s="40"/>
      <c r="D142" s="41"/>
      <c r="E142" s="41"/>
      <c r="F142" s="104"/>
      <c r="G142" s="41"/>
      <c r="H142" s="41"/>
      <c r="I142" s="41"/>
      <c r="J142" s="40"/>
      <c r="K142" s="7"/>
      <c r="L142" s="21"/>
    </row>
    <row r="143" spans="1:12" s="74" customFormat="1" ht="12.75">
      <c r="A143" s="25"/>
      <c r="B143" s="76" t="s">
        <v>29</v>
      </c>
      <c r="C143" s="40">
        <v>26705.36</v>
      </c>
      <c r="D143" s="41">
        <v>54000</v>
      </c>
      <c r="E143" s="41">
        <v>24075.83</v>
      </c>
      <c r="F143" s="41">
        <f>(E143/D143)*100</f>
        <v>44.584870370370375</v>
      </c>
      <c r="G143" s="41"/>
      <c r="H143" s="41"/>
      <c r="I143" s="41"/>
      <c r="J143" s="40">
        <v>47266.66</v>
      </c>
      <c r="K143" s="7"/>
      <c r="L143" s="21"/>
    </row>
    <row r="144" spans="1:12" s="74" customFormat="1" ht="12.75">
      <c r="A144" s="25"/>
      <c r="B144" s="76" t="s">
        <v>43</v>
      </c>
      <c r="C144" s="40"/>
      <c r="D144" s="41"/>
      <c r="E144" s="41">
        <v>169.93</v>
      </c>
      <c r="F144" s="41"/>
      <c r="G144" s="41"/>
      <c r="H144" s="41"/>
      <c r="I144" s="41"/>
      <c r="J144" s="8"/>
      <c r="K144" s="7"/>
      <c r="L144" s="21"/>
    </row>
    <row r="145" spans="1:12" s="74" customFormat="1" ht="12.75">
      <c r="A145" s="25"/>
      <c r="B145" s="76" t="s">
        <v>45</v>
      </c>
      <c r="C145" s="40"/>
      <c r="D145" s="41"/>
      <c r="E145" s="41">
        <v>5509.75</v>
      </c>
      <c r="F145" s="41"/>
      <c r="G145" s="41"/>
      <c r="H145" s="41"/>
      <c r="I145" s="41"/>
      <c r="J145" s="8"/>
      <c r="K145" s="7"/>
      <c r="L145" s="21"/>
    </row>
    <row r="146" spans="1:12" s="74" customFormat="1" ht="12.75">
      <c r="A146" s="25"/>
      <c r="B146" s="76"/>
      <c r="C146" s="40"/>
      <c r="D146" s="41"/>
      <c r="E146" s="41"/>
      <c r="F146" s="41"/>
      <c r="G146" s="41"/>
      <c r="H146" s="41"/>
      <c r="I146" s="41"/>
      <c r="J146" s="8"/>
      <c r="K146" s="7"/>
      <c r="L146" s="21"/>
    </row>
    <row r="147" spans="1:12" s="74" customFormat="1" ht="12.75">
      <c r="A147" s="27"/>
      <c r="B147" s="76" t="s">
        <v>34</v>
      </c>
      <c r="C147" s="40"/>
      <c r="D147" s="41"/>
      <c r="E147" s="41"/>
      <c r="F147" s="41"/>
      <c r="G147" s="35">
        <f>SUM(G148)</f>
        <v>80705.36</v>
      </c>
      <c r="H147" s="35">
        <f>SUM(H148)</f>
        <v>9194.21</v>
      </c>
      <c r="I147" s="41">
        <f>(H147/G147)*100</f>
        <v>11.39231644589653</v>
      </c>
      <c r="J147" s="8"/>
      <c r="K147" s="7"/>
      <c r="L147" s="21"/>
    </row>
    <row r="148" spans="1:12" s="74" customFormat="1" ht="13.5" thickBot="1">
      <c r="A148" s="30"/>
      <c r="B148" s="79" t="s">
        <v>36</v>
      </c>
      <c r="C148" s="80"/>
      <c r="D148" s="58"/>
      <c r="E148" s="58"/>
      <c r="F148" s="58"/>
      <c r="G148" s="58">
        <f>54000+26705.36</f>
        <v>80705.36</v>
      </c>
      <c r="H148" s="58">
        <v>9194.21</v>
      </c>
      <c r="I148" s="58">
        <f>(H148/G148)*100</f>
        <v>11.39231644589653</v>
      </c>
      <c r="J148" s="55"/>
      <c r="K148" s="7"/>
      <c r="L148" s="21"/>
    </row>
    <row r="149" spans="1:12" ht="12.75">
      <c r="A149" s="3"/>
      <c r="B149" s="29"/>
      <c r="C149" s="31"/>
      <c r="D149" s="28"/>
      <c r="E149" s="28"/>
      <c r="F149" s="28"/>
      <c r="G149" s="28"/>
      <c r="H149" s="28"/>
      <c r="I149" s="28"/>
      <c r="J149" s="10"/>
      <c r="K149" s="10"/>
      <c r="L149" s="10"/>
    </row>
    <row r="150" ht="12.75">
      <c r="C150" s="32"/>
    </row>
  </sheetData>
  <mergeCells count="3">
    <mergeCell ref="D6:F6"/>
    <mergeCell ref="G6:I6"/>
    <mergeCell ref="A2:J2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50" r:id="rId1"/>
  <rowBreaks count="1" manualBreakCount="1"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2011-03-30T09:19:32Z</cp:lastPrinted>
  <dcterms:created xsi:type="dcterms:W3CDTF">2000-11-10T11:40:53Z</dcterms:created>
  <dcterms:modified xsi:type="dcterms:W3CDTF">2011-03-30T09:19:33Z</dcterms:modified>
  <cp:category/>
  <cp:version/>
  <cp:contentType/>
  <cp:contentStatus/>
</cp:coreProperties>
</file>