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<sst xmlns="http://schemas.openxmlformats.org/spreadsheetml/2006/main" count="100" uniqueCount="59">
  <si>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LP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</si>
  <si>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</si>
  <si>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</si>
  <si>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</si>
  <si>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</si>
  <si>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</si>
  <si>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</si>
  <si>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</si>
  <si>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</si>
  <si>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</si>
  <si>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</si>
  <si>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</si>
  <si>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</si>
  <si>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</si>
  <si>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</si>
  <si>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Limity wydatków w poszczególnych latach</t>
  </si>
  <si>
    <t>wkład własny</t>
  </si>
  <si>
    <t>środki zewnętrzne (NFOSiGW)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</si>
  <si>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</si>
  <si>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</si>
  <si>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</si>
  <si>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 xml:space="preserve">Limit zobowiązań </t>
  </si>
  <si>
    <t>"Oczyszczanie ścieków w Brzegu" w ramach programu ISPA 2002 ( Gmina Miasto Brzeg - 436.200 zł rocznie)</t>
  </si>
  <si>
    <t>Wieloletnie gwarancje i poręczenia udzielane przez j.s.t. z tego:</t>
  </si>
  <si>
    <t>Załącznik nr 2</t>
  </si>
  <si>
    <t>w złotych</t>
  </si>
  <si>
    <t>Urząd Miasta</t>
  </si>
  <si>
    <t>Wieloletnie pozostałe programy, projekty lub zadania - razem:</t>
  </si>
  <si>
    <t>Program priorytetowy 6.1 Ochrona przyrody i krajobrazu - NFOŚiGW w Warszawie</t>
  </si>
  <si>
    <t>Urząd Miasta -BUiOŚ</t>
  </si>
  <si>
    <t>Rozbudowa cmentarza przy ul. Starobrzeskiej w Brzegu</t>
  </si>
  <si>
    <t xml:space="preserve">środki zewnętrzne </t>
  </si>
  <si>
    <t>Zarząd Nieruchomości Miejskich</t>
  </si>
  <si>
    <t>Planowane nakłady do poniesione do dnia 31.12.2011 roku</t>
  </si>
  <si>
    <t>2017 - 2027</t>
  </si>
  <si>
    <t>Odbudowa stawu rekreacyjnego w Parku Wolności w Brzegu - etap II</t>
  </si>
  <si>
    <t xml:space="preserve">Umowa  o świadczenie usług oświetleniowych </t>
  </si>
  <si>
    <t>Urząd Miasta BBiI</t>
  </si>
  <si>
    <t>Nazwa/cel</t>
  </si>
  <si>
    <t>b)</t>
  </si>
  <si>
    <t>Umowy, których realizacja w roku budżetowym i w latach następnych jest niezbędna dla zapewnienia ciągłości działania jednostki i których płatności przypadają w okresie dłuższym niż rok</t>
  </si>
  <si>
    <t xml:space="preserve">Miejski Ośrodek Sportu i Rekreacji </t>
  </si>
  <si>
    <t>środki własne</t>
  </si>
  <si>
    <t>Publiczne Przedszkole  nr 10</t>
  </si>
  <si>
    <t>Ochrona obiektu</t>
  </si>
  <si>
    <t xml:space="preserve">Żłobek Miejski </t>
  </si>
  <si>
    <t xml:space="preserve">przedsięwzięcie </t>
  </si>
  <si>
    <t xml:space="preserve">Letnie i zimowe utrzymanie czystości jezdni, chodniów i ulic gminnych </t>
  </si>
  <si>
    <t>Zorganizowanie i administrowanie strefą płatnego parkowania na drogach publicznych na terenie Brzegu</t>
  </si>
  <si>
    <t>Pozostałe przedsięwięcia Gminy Miasto Brzeg</t>
  </si>
  <si>
    <t>WYKAZU PRZEDSIĘWZIĘĆ NA LATA 2012 - 2027</t>
  </si>
  <si>
    <t>3</t>
  </si>
  <si>
    <t>Wieloletnie programy, projekty lub zadanie związane z programami relizowanych z udziałem środków, o których mowa w art.. 5 ust. 1 pkt 2 i 3  ufp - razem:</t>
  </si>
  <si>
    <t>Program Operacyjny Kapitał Ludzki (POKL) 2007-2013</t>
  </si>
  <si>
    <t>Mini Akademia Przedszkolaka</t>
  </si>
  <si>
    <t>środki zewnętrzne (POKL)</t>
  </si>
  <si>
    <t>3)</t>
  </si>
  <si>
    <t>Ochrona i zabezpieczenie krytej pływalni w zakresie ratownictwa wodnego</t>
  </si>
  <si>
    <t>Konserwacja i naprawa urządzeń dźwigowych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</si>
</sst>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0"/>
      <name val="Arial CE"/>
      <family val="0"/>
    </font>
    <font>
      <sz val="10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5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49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left" vertical="top"/>
    </xf>
    <xf numFmtId="16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33" borderId="10" xfId="51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3" fontId="41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Wieloletnia Prognoza Finansow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SheetLayoutView="75" workbookViewId="0" topLeftCell="C1">
      <selection activeCell="H10" sqref="H10"/>
    </sheetView>
  </sheetViews>
  <sheetFormatPr defaultColWidth="8.796875" defaultRowHeight="14.25"/>
  <cols>
    <col min="1" max="1" width="4.69921875" style="10" customWidth="1"/>
    <col min="2" max="2" width="4.5" style="10" customWidth="1"/>
    <col min="3" max="3" width="13.59765625" style="10" customWidth="1"/>
    <col min="4" max="4" width="44.59765625" style="10" customWidth="1"/>
    <col min="5" max="5" width="13.19921875" style="10" customWidth="1"/>
    <col min="6" max="7" width="8.8984375" style="10" customWidth="1"/>
    <col min="8" max="8" width="14" style="10" customWidth="1"/>
    <col min="9" max="10" width="12.5" style="10" customWidth="1"/>
    <col min="11" max="11" width="13.09765625" style="10" customWidth="1"/>
    <col min="12" max="12" width="11.8984375" style="10" customWidth="1"/>
    <col min="13" max="14" width="12.3984375" style="10" customWidth="1"/>
    <col min="15" max="16" width="12.19921875" style="10" customWidth="1"/>
    <col min="17" max="16384" width="9" style="10" customWidth="1"/>
  </cols>
  <sheetData>
    <row r="1" spans="1:16" ht="20.2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4" t="s">
        <v>24</v>
      </c>
      <c r="O1" s="114"/>
      <c r="P1" s="114"/>
    </row>
    <row r="2" spans="1:16" ht="2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4"/>
      <c r="O2" s="34"/>
      <c r="P2" s="34"/>
    </row>
    <row r="3" spans="1:16" ht="2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4"/>
      <c r="O3" s="34"/>
      <c r="P3" s="34"/>
    </row>
    <row r="4" ht="14.25">
      <c r="P4" s="34" t="s">
        <v>25</v>
      </c>
    </row>
    <row r="5" ht="1.5" customHeight="1"/>
    <row r="6" ht="12.75" customHeight="1" hidden="1"/>
    <row r="7" spans="1:17" ht="43.5" customHeight="1">
      <c r="A7" s="106" t="s">
        <v>0</v>
      </c>
      <c r="B7" s="127" t="s">
        <v>38</v>
      </c>
      <c r="C7" s="128"/>
      <c r="D7" s="129"/>
      <c r="E7" s="106" t="s">
        <v>1</v>
      </c>
      <c r="F7" s="106" t="s">
        <v>2</v>
      </c>
      <c r="G7" s="106"/>
      <c r="H7" s="106" t="s">
        <v>5</v>
      </c>
      <c r="I7" s="110" t="s">
        <v>33</v>
      </c>
      <c r="J7" s="106" t="s">
        <v>15</v>
      </c>
      <c r="K7" s="106"/>
      <c r="L7" s="106"/>
      <c r="M7" s="106"/>
      <c r="N7" s="106"/>
      <c r="O7" s="106" t="s">
        <v>34</v>
      </c>
      <c r="P7" s="106" t="s">
        <v>21</v>
      </c>
      <c r="Q7" s="121"/>
    </row>
    <row r="8" spans="1:17" ht="24" customHeight="1">
      <c r="A8" s="106"/>
      <c r="B8" s="130"/>
      <c r="C8" s="131"/>
      <c r="D8" s="132"/>
      <c r="E8" s="106"/>
      <c r="F8" s="25" t="s">
        <v>3</v>
      </c>
      <c r="G8" s="25" t="s">
        <v>4</v>
      </c>
      <c r="H8" s="106"/>
      <c r="I8" s="111"/>
      <c r="J8" s="25">
        <v>2012</v>
      </c>
      <c r="K8" s="25">
        <v>2013</v>
      </c>
      <c r="L8" s="25">
        <v>2014</v>
      </c>
      <c r="M8" s="25">
        <v>2015</v>
      </c>
      <c r="N8" s="25">
        <v>2016</v>
      </c>
      <c r="O8" s="106"/>
      <c r="P8" s="106"/>
      <c r="Q8" s="121"/>
    </row>
    <row r="9" spans="1:16" ht="14.25" customHeight="1">
      <c r="A9" s="11">
        <v>1</v>
      </c>
      <c r="B9" s="122">
        <v>2</v>
      </c>
      <c r="C9" s="123"/>
      <c r="D9" s="124"/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11">
        <v>9</v>
      </c>
      <c r="L9" s="11">
        <v>10</v>
      </c>
      <c r="M9" s="11">
        <v>11</v>
      </c>
      <c r="N9" s="11">
        <v>12</v>
      </c>
      <c r="O9" s="11">
        <v>13</v>
      </c>
      <c r="P9" s="11">
        <v>14</v>
      </c>
    </row>
    <row r="10" spans="1:16" ht="23.25" customHeight="1">
      <c r="A10" s="12" t="s">
        <v>6</v>
      </c>
      <c r="B10" s="107" t="s">
        <v>18</v>
      </c>
      <c r="C10" s="108"/>
      <c r="D10" s="109"/>
      <c r="E10" s="3"/>
      <c r="F10" s="3"/>
      <c r="G10" s="3"/>
      <c r="H10" s="22">
        <f>SUM(H11,H44)</f>
        <v>19099963</v>
      </c>
      <c r="I10" s="22">
        <f>SUM(I11,I44)</f>
        <v>603174</v>
      </c>
      <c r="J10" s="22">
        <f>J11+J44</f>
        <v>3755907</v>
      </c>
      <c r="K10" s="22">
        <f aca="true" t="shared" si="0" ref="K10:P10">K11+K44</f>
        <v>4496682</v>
      </c>
      <c r="L10" s="22">
        <f t="shared" si="0"/>
        <v>2489600</v>
      </c>
      <c r="M10" s="22">
        <f t="shared" si="0"/>
        <v>2520200</v>
      </c>
      <c r="N10" s="22">
        <f t="shared" si="0"/>
        <v>436200</v>
      </c>
      <c r="O10" s="22">
        <f t="shared" si="0"/>
        <v>4798200</v>
      </c>
      <c r="P10" s="22">
        <f t="shared" si="0"/>
        <v>5626383</v>
      </c>
    </row>
    <row r="11" spans="1:16" ht="21" customHeight="1">
      <c r="A11" s="13" t="s">
        <v>7</v>
      </c>
      <c r="B11" s="102" t="s">
        <v>9</v>
      </c>
      <c r="C11" s="102"/>
      <c r="D11" s="102"/>
      <c r="E11" s="3"/>
      <c r="F11" s="3"/>
      <c r="G11" s="3"/>
      <c r="H11" s="22">
        <f>H12+H17+H37</f>
        <v>14458361</v>
      </c>
      <c r="I11" s="22">
        <f aca="true" t="shared" si="1" ref="I11:P11">I12+I17+I37</f>
        <v>488500</v>
      </c>
      <c r="J11" s="22">
        <f>J12+J17+J37</f>
        <v>2536591</v>
      </c>
      <c r="K11" s="22">
        <f t="shared" si="1"/>
        <v>3082070</v>
      </c>
      <c r="L11" s="22">
        <f t="shared" si="1"/>
        <v>1550600</v>
      </c>
      <c r="M11" s="22">
        <f t="shared" si="1"/>
        <v>1566200</v>
      </c>
      <c r="N11" s="22">
        <f t="shared" si="1"/>
        <v>436200</v>
      </c>
      <c r="O11" s="22">
        <f t="shared" si="1"/>
        <v>4798200</v>
      </c>
      <c r="P11" s="22">
        <f t="shared" si="1"/>
        <v>2340661</v>
      </c>
    </row>
    <row r="12" spans="1:16" ht="23.25" customHeight="1">
      <c r="A12" s="6"/>
      <c r="B12" s="118" t="s">
        <v>13</v>
      </c>
      <c r="C12" s="103" t="s">
        <v>23</v>
      </c>
      <c r="D12" s="103"/>
      <c r="E12" s="3"/>
      <c r="F12" s="3"/>
      <c r="G12" s="3"/>
      <c r="H12" s="22">
        <f aca="true" t="shared" si="2" ref="H12:O12">SUM(H14)</f>
        <v>6979200</v>
      </c>
      <c r="I12" s="22">
        <f t="shared" si="2"/>
        <v>0</v>
      </c>
      <c r="J12" s="22">
        <f t="shared" si="2"/>
        <v>436200</v>
      </c>
      <c r="K12" s="22">
        <f t="shared" si="2"/>
        <v>436200</v>
      </c>
      <c r="L12" s="22">
        <f t="shared" si="2"/>
        <v>436200</v>
      </c>
      <c r="M12" s="22">
        <f t="shared" si="2"/>
        <v>436200</v>
      </c>
      <c r="N12" s="22">
        <f t="shared" si="2"/>
        <v>436200</v>
      </c>
      <c r="O12" s="22">
        <f t="shared" si="2"/>
        <v>4798200</v>
      </c>
      <c r="P12" s="23">
        <v>0</v>
      </c>
    </row>
    <row r="13" spans="1:16" ht="15.75" customHeight="1">
      <c r="A13" s="7"/>
      <c r="B13" s="118"/>
      <c r="C13" s="116" t="s">
        <v>11</v>
      </c>
      <c r="D13" s="117"/>
      <c r="E13" s="4"/>
      <c r="F13" s="4"/>
      <c r="G13" s="4"/>
      <c r="H13" s="32"/>
      <c r="I13" s="32"/>
      <c r="J13" s="32"/>
      <c r="K13" s="32"/>
      <c r="L13" s="32"/>
      <c r="M13" s="32"/>
      <c r="N13" s="32"/>
      <c r="O13" s="33"/>
      <c r="P13" s="31"/>
    </row>
    <row r="14" spans="1:16" ht="81" customHeight="1">
      <c r="A14" s="38"/>
      <c r="B14" s="118"/>
      <c r="C14" s="20" t="s">
        <v>12</v>
      </c>
      <c r="D14" s="51" t="s">
        <v>20</v>
      </c>
      <c r="E14" s="2"/>
      <c r="F14" s="1"/>
      <c r="G14" s="1"/>
      <c r="H14" s="22">
        <f aca="true" t="shared" si="3" ref="H14:O14">SUM(H15)</f>
        <v>6979200</v>
      </c>
      <c r="I14" s="22">
        <f t="shared" si="3"/>
        <v>0</v>
      </c>
      <c r="J14" s="22">
        <f t="shared" si="3"/>
        <v>436200</v>
      </c>
      <c r="K14" s="22">
        <f t="shared" si="3"/>
        <v>436200</v>
      </c>
      <c r="L14" s="22">
        <f t="shared" si="3"/>
        <v>436200</v>
      </c>
      <c r="M14" s="22">
        <f t="shared" si="3"/>
        <v>436200</v>
      </c>
      <c r="N14" s="22">
        <f t="shared" si="3"/>
        <v>436200</v>
      </c>
      <c r="O14" s="22">
        <f t="shared" si="3"/>
        <v>4798200</v>
      </c>
      <c r="P14" s="22">
        <v>0</v>
      </c>
    </row>
    <row r="15" spans="1:16" ht="25.5">
      <c r="A15" s="38"/>
      <c r="B15" s="118"/>
      <c r="C15" s="17" t="s">
        <v>19</v>
      </c>
      <c r="D15" s="18" t="s">
        <v>22</v>
      </c>
      <c r="E15" s="39" t="s">
        <v>26</v>
      </c>
      <c r="F15" s="25">
        <v>2008</v>
      </c>
      <c r="G15" s="25">
        <v>2027</v>
      </c>
      <c r="H15" s="31">
        <f aca="true" t="shared" si="4" ref="H15:O15">SUM(H16)</f>
        <v>6979200</v>
      </c>
      <c r="I15" s="31">
        <v>0</v>
      </c>
      <c r="J15" s="31">
        <v>436200</v>
      </c>
      <c r="K15" s="31">
        <f t="shared" si="4"/>
        <v>436200</v>
      </c>
      <c r="L15" s="31">
        <f t="shared" si="4"/>
        <v>436200</v>
      </c>
      <c r="M15" s="31">
        <f t="shared" si="4"/>
        <v>436200</v>
      </c>
      <c r="N15" s="31">
        <f t="shared" si="4"/>
        <v>436200</v>
      </c>
      <c r="O15" s="31">
        <f t="shared" si="4"/>
        <v>4798200</v>
      </c>
      <c r="P15" s="22">
        <v>0</v>
      </c>
    </row>
    <row r="16" spans="1:16" ht="12.75">
      <c r="A16" s="38"/>
      <c r="B16" s="118"/>
      <c r="C16" s="3"/>
      <c r="D16" s="16" t="s">
        <v>16</v>
      </c>
      <c r="E16" s="8"/>
      <c r="F16" s="3"/>
      <c r="G16" s="3"/>
      <c r="H16" s="31">
        <f>SUM(I16,J16,K16,L16,M16,N16,O16)</f>
        <v>6979200</v>
      </c>
      <c r="I16" s="31">
        <v>0</v>
      </c>
      <c r="J16" s="31">
        <v>436200</v>
      </c>
      <c r="K16" s="31">
        <v>436200</v>
      </c>
      <c r="L16" s="31">
        <v>436200</v>
      </c>
      <c r="M16" s="31">
        <v>436200</v>
      </c>
      <c r="N16" s="31">
        <v>436200</v>
      </c>
      <c r="O16" s="31">
        <v>4798200</v>
      </c>
      <c r="P16" s="22">
        <v>0</v>
      </c>
    </row>
    <row r="17" spans="1:16" ht="24.75" customHeight="1">
      <c r="A17" s="38"/>
      <c r="B17" s="45" t="s">
        <v>14</v>
      </c>
      <c r="C17" s="119" t="s">
        <v>27</v>
      </c>
      <c r="D17" s="120"/>
      <c r="E17" s="19"/>
      <c r="F17" s="6"/>
      <c r="G17" s="6"/>
      <c r="H17" s="55">
        <f>H18</f>
        <v>7321200</v>
      </c>
      <c r="I17" s="55">
        <f aca="true" t="shared" si="5" ref="I17:P17">I18</f>
        <v>488500</v>
      </c>
      <c r="J17" s="55">
        <f t="shared" si="5"/>
        <v>1974030</v>
      </c>
      <c r="K17" s="55">
        <f t="shared" si="5"/>
        <v>2614270</v>
      </c>
      <c r="L17" s="55">
        <f t="shared" si="5"/>
        <v>1114400</v>
      </c>
      <c r="M17" s="55">
        <f t="shared" si="5"/>
        <v>1130000</v>
      </c>
      <c r="N17" s="55">
        <f t="shared" si="5"/>
        <v>0</v>
      </c>
      <c r="O17" s="55">
        <f t="shared" si="5"/>
        <v>0</v>
      </c>
      <c r="P17" s="55">
        <f t="shared" si="5"/>
        <v>2182700</v>
      </c>
    </row>
    <row r="18" spans="1:16" ht="62.25" customHeight="1">
      <c r="A18" s="38"/>
      <c r="B18" s="104"/>
      <c r="C18" s="49" t="s">
        <v>12</v>
      </c>
      <c r="D18" s="52" t="s">
        <v>40</v>
      </c>
      <c r="E18" s="47"/>
      <c r="F18" s="47"/>
      <c r="G18" s="47"/>
      <c r="H18" s="56">
        <f aca="true" t="shared" si="6" ref="H18:P18">H19+H22+H25+H28+H31+H34</f>
        <v>7321200</v>
      </c>
      <c r="I18" s="56">
        <f t="shared" si="6"/>
        <v>488500</v>
      </c>
      <c r="J18" s="56">
        <f t="shared" si="6"/>
        <v>1974030</v>
      </c>
      <c r="K18" s="56">
        <f t="shared" si="6"/>
        <v>2614270</v>
      </c>
      <c r="L18" s="56">
        <f t="shared" si="6"/>
        <v>1114400</v>
      </c>
      <c r="M18" s="56">
        <f t="shared" si="6"/>
        <v>1130000</v>
      </c>
      <c r="N18" s="56">
        <f t="shared" si="6"/>
        <v>0</v>
      </c>
      <c r="O18" s="56">
        <f t="shared" si="6"/>
        <v>0</v>
      </c>
      <c r="P18" s="56">
        <f t="shared" si="6"/>
        <v>2182700</v>
      </c>
    </row>
    <row r="19" spans="1:16" ht="25.5" customHeight="1">
      <c r="A19" s="38"/>
      <c r="B19" s="133"/>
      <c r="C19" s="41" t="s">
        <v>19</v>
      </c>
      <c r="D19" s="89" t="s">
        <v>36</v>
      </c>
      <c r="E19" s="53" t="s">
        <v>37</v>
      </c>
      <c r="F19" s="59">
        <v>2011</v>
      </c>
      <c r="G19" s="59">
        <v>2015</v>
      </c>
      <c r="H19" s="48">
        <f>H20+H21</f>
        <v>2688500</v>
      </c>
      <c r="I19" s="48">
        <f>I20</f>
        <v>488500</v>
      </c>
      <c r="J19" s="48">
        <f aca="true" t="shared" si="7" ref="J19:O19">J20</f>
        <v>520000</v>
      </c>
      <c r="K19" s="48">
        <f t="shared" si="7"/>
        <v>540000</v>
      </c>
      <c r="L19" s="48">
        <f t="shared" si="7"/>
        <v>560000</v>
      </c>
      <c r="M19" s="48">
        <f t="shared" si="7"/>
        <v>580000</v>
      </c>
      <c r="N19" s="48">
        <f t="shared" si="7"/>
        <v>0</v>
      </c>
      <c r="O19" s="48">
        <f t="shared" si="7"/>
        <v>0</v>
      </c>
      <c r="P19" s="44">
        <f>P20+P21</f>
        <v>0</v>
      </c>
    </row>
    <row r="20" spans="1:16" ht="15.75" customHeight="1">
      <c r="A20" s="38"/>
      <c r="B20" s="133"/>
      <c r="C20" s="112"/>
      <c r="D20" s="5" t="s">
        <v>16</v>
      </c>
      <c r="E20" s="8"/>
      <c r="F20" s="3"/>
      <c r="G20" s="3"/>
      <c r="H20" s="36">
        <f>I20+J20+K20+L20+M20</f>
        <v>2688500</v>
      </c>
      <c r="I20" s="36">
        <v>488500</v>
      </c>
      <c r="J20" s="36">
        <v>520000</v>
      </c>
      <c r="K20" s="36">
        <v>540000</v>
      </c>
      <c r="L20" s="36">
        <v>560000</v>
      </c>
      <c r="M20" s="36">
        <v>580000</v>
      </c>
      <c r="N20" s="35">
        <v>0</v>
      </c>
      <c r="O20" s="36">
        <v>0</v>
      </c>
      <c r="P20" s="36">
        <v>0</v>
      </c>
    </row>
    <row r="21" spans="1:16" ht="12.75">
      <c r="A21" s="38"/>
      <c r="B21" s="133"/>
      <c r="C21" s="113"/>
      <c r="D21" s="9" t="s">
        <v>31</v>
      </c>
      <c r="E21" s="8"/>
      <c r="F21" s="3"/>
      <c r="G21" s="3"/>
      <c r="H21" s="36">
        <f>I21+J21+K21+L21+M21+N21+O21</f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.75" customHeight="1">
      <c r="A22" s="38"/>
      <c r="B22" s="133"/>
      <c r="C22" s="57" t="s">
        <v>46</v>
      </c>
      <c r="D22" s="86" t="s">
        <v>47</v>
      </c>
      <c r="E22" s="88" t="s">
        <v>37</v>
      </c>
      <c r="F22" s="87">
        <v>2012</v>
      </c>
      <c r="G22" s="87">
        <v>2013</v>
      </c>
      <c r="H22" s="44">
        <f>H23+H24</f>
        <v>2170000</v>
      </c>
      <c r="I22" s="44">
        <f>I23+I24</f>
        <v>0</v>
      </c>
      <c r="J22" s="44">
        <f>J23+J24</f>
        <v>850000</v>
      </c>
      <c r="K22" s="44">
        <f aca="true" t="shared" si="8" ref="K22:P22">K23+K24</f>
        <v>1320000</v>
      </c>
      <c r="L22" s="44">
        <f t="shared" si="8"/>
        <v>0</v>
      </c>
      <c r="M22" s="44">
        <f t="shared" si="8"/>
        <v>0</v>
      </c>
      <c r="N22" s="44">
        <f t="shared" si="8"/>
        <v>0</v>
      </c>
      <c r="O22" s="44">
        <f t="shared" si="8"/>
        <v>0</v>
      </c>
      <c r="P22" s="44">
        <f t="shared" si="8"/>
        <v>2170000</v>
      </c>
    </row>
    <row r="23" spans="1:16" ht="12.75">
      <c r="A23" s="38"/>
      <c r="B23" s="133"/>
      <c r="C23" s="104"/>
      <c r="D23" s="5" t="s">
        <v>42</v>
      </c>
      <c r="E23" s="45"/>
      <c r="F23" s="45"/>
      <c r="G23" s="45"/>
      <c r="H23" s="36">
        <f>I23+J23+K23+L23+M23+N23+O23</f>
        <v>2170000</v>
      </c>
      <c r="I23" s="36">
        <v>0</v>
      </c>
      <c r="J23" s="36">
        <v>850000</v>
      </c>
      <c r="K23" s="36">
        <v>1320000</v>
      </c>
      <c r="L23" s="36">
        <v>0</v>
      </c>
      <c r="M23" s="36">
        <v>0</v>
      </c>
      <c r="N23" s="36">
        <v>0</v>
      </c>
      <c r="O23" s="36">
        <v>0</v>
      </c>
      <c r="P23" s="36">
        <f>J23+K23+L23+M23+N23+O23</f>
        <v>2170000</v>
      </c>
    </row>
    <row r="24" spans="1:16" ht="12.75">
      <c r="A24" s="38"/>
      <c r="B24" s="133"/>
      <c r="C24" s="105"/>
      <c r="D24" s="9" t="s">
        <v>31</v>
      </c>
      <c r="E24" s="45"/>
      <c r="F24" s="45"/>
      <c r="G24" s="45"/>
      <c r="H24" s="36">
        <f>I24+J24+K24+L24+M24+N24+O24</f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f>J24+K24+L24+M24+N24+O24</f>
        <v>0</v>
      </c>
    </row>
    <row r="25" spans="1:16" ht="40.5" customHeight="1">
      <c r="A25" s="38"/>
      <c r="B25" s="133"/>
      <c r="C25" s="57" t="s">
        <v>19</v>
      </c>
      <c r="D25" s="67" t="s">
        <v>57</v>
      </c>
      <c r="E25" s="68" t="s">
        <v>41</v>
      </c>
      <c r="F25" s="69">
        <v>2012</v>
      </c>
      <c r="G25" s="69">
        <v>2013</v>
      </c>
      <c r="H25" s="70">
        <f aca="true" t="shared" si="9" ref="H25:P25">H26+H27</f>
        <v>400000</v>
      </c>
      <c r="I25" s="70">
        <f t="shared" si="9"/>
        <v>0</v>
      </c>
      <c r="J25" s="70">
        <f t="shared" si="9"/>
        <v>200000</v>
      </c>
      <c r="K25" s="70">
        <f t="shared" si="9"/>
        <v>200000</v>
      </c>
      <c r="L25" s="70">
        <f t="shared" si="9"/>
        <v>0</v>
      </c>
      <c r="M25" s="70">
        <f t="shared" si="9"/>
        <v>0</v>
      </c>
      <c r="N25" s="70">
        <f t="shared" si="9"/>
        <v>0</v>
      </c>
      <c r="O25" s="70">
        <f t="shared" si="9"/>
        <v>0</v>
      </c>
      <c r="P25" s="70">
        <f t="shared" si="9"/>
        <v>0</v>
      </c>
    </row>
    <row r="26" spans="1:16" ht="12.75">
      <c r="A26" s="38"/>
      <c r="B26" s="133"/>
      <c r="C26" s="112"/>
      <c r="D26" s="71" t="s">
        <v>42</v>
      </c>
      <c r="E26" s="72"/>
      <c r="F26" s="72"/>
      <c r="G26" s="72"/>
      <c r="H26" s="73">
        <f>I26+J26+K26+L26+M26+N26+O26</f>
        <v>400000</v>
      </c>
      <c r="I26" s="73">
        <v>0</v>
      </c>
      <c r="J26" s="73">
        <v>200000</v>
      </c>
      <c r="K26" s="73">
        <v>200000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</row>
    <row r="27" spans="1:16" ht="12.75">
      <c r="A27" s="38"/>
      <c r="B27" s="133"/>
      <c r="C27" s="113"/>
      <c r="D27" s="71" t="s">
        <v>31</v>
      </c>
      <c r="E27" s="72"/>
      <c r="F27" s="72"/>
      <c r="G27" s="72"/>
      <c r="H27" s="73">
        <f>I27+J27+K27+L27+M27+N27+O27</f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f>J27+K27+L27+M27+N27</f>
        <v>0</v>
      </c>
    </row>
    <row r="28" spans="1:16" ht="38.25">
      <c r="A28" s="38"/>
      <c r="B28" s="133"/>
      <c r="C28" s="42" t="s">
        <v>19</v>
      </c>
      <c r="D28" s="74" t="s">
        <v>58</v>
      </c>
      <c r="E28" s="68" t="s">
        <v>43</v>
      </c>
      <c r="F28" s="69">
        <v>2012</v>
      </c>
      <c r="G28" s="69">
        <v>2014</v>
      </c>
      <c r="H28" s="70">
        <f aca="true" t="shared" si="10" ref="H28:N28">H29+H30</f>
        <v>8100</v>
      </c>
      <c r="I28" s="70">
        <f t="shared" si="10"/>
        <v>0</v>
      </c>
      <c r="J28" s="70">
        <f t="shared" si="10"/>
        <v>2700</v>
      </c>
      <c r="K28" s="70">
        <f t="shared" si="10"/>
        <v>2700</v>
      </c>
      <c r="L28" s="70">
        <f t="shared" si="10"/>
        <v>2700</v>
      </c>
      <c r="M28" s="70">
        <f t="shared" si="10"/>
        <v>0</v>
      </c>
      <c r="N28" s="70">
        <f t="shared" si="10"/>
        <v>0</v>
      </c>
      <c r="O28" s="75">
        <v>0</v>
      </c>
      <c r="P28" s="70">
        <f>J28+K28+L28</f>
        <v>8100</v>
      </c>
    </row>
    <row r="29" spans="1:16" ht="12.75">
      <c r="A29" s="38"/>
      <c r="B29" s="133"/>
      <c r="C29" s="112"/>
      <c r="D29" s="71" t="s">
        <v>42</v>
      </c>
      <c r="E29" s="72"/>
      <c r="F29" s="72"/>
      <c r="G29" s="72"/>
      <c r="H29" s="73">
        <f>I29+J29+K29+L29+M29+N29+O29</f>
        <v>8100</v>
      </c>
      <c r="I29" s="73">
        <v>0</v>
      </c>
      <c r="J29" s="73">
        <v>2700</v>
      </c>
      <c r="K29" s="73">
        <v>2700</v>
      </c>
      <c r="L29" s="73">
        <v>2700</v>
      </c>
      <c r="M29" s="73">
        <v>0</v>
      </c>
      <c r="N29" s="73">
        <v>0</v>
      </c>
      <c r="O29" s="73">
        <v>0</v>
      </c>
      <c r="P29" s="73">
        <f>J29+K29+L29</f>
        <v>8100</v>
      </c>
    </row>
    <row r="30" spans="1:16" ht="12.75">
      <c r="A30" s="38"/>
      <c r="B30" s="133"/>
      <c r="C30" s="113"/>
      <c r="D30" s="71" t="s">
        <v>31</v>
      </c>
      <c r="E30" s="72"/>
      <c r="F30" s="72"/>
      <c r="G30" s="72"/>
      <c r="H30" s="73">
        <f>I30+J30+K30+L30+M30+N30+O30</f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f>+J30+K30+L30</f>
        <v>0</v>
      </c>
    </row>
    <row r="31" spans="1:16" ht="12.75">
      <c r="A31" s="38"/>
      <c r="B31" s="133"/>
      <c r="C31" s="41" t="s">
        <v>19</v>
      </c>
      <c r="D31" s="76" t="s">
        <v>44</v>
      </c>
      <c r="E31" s="72" t="s">
        <v>45</v>
      </c>
      <c r="F31" s="72">
        <v>2012</v>
      </c>
      <c r="G31" s="72">
        <v>2014</v>
      </c>
      <c r="H31" s="70">
        <f aca="true" t="shared" si="11" ref="H31:N31">H32+H33</f>
        <v>4600</v>
      </c>
      <c r="I31" s="70">
        <f t="shared" si="11"/>
        <v>0</v>
      </c>
      <c r="J31" s="70">
        <f t="shared" si="11"/>
        <v>1330</v>
      </c>
      <c r="K31" s="70">
        <f t="shared" si="11"/>
        <v>1570</v>
      </c>
      <c r="L31" s="70">
        <f t="shared" si="11"/>
        <v>1700</v>
      </c>
      <c r="M31" s="70">
        <f t="shared" si="11"/>
        <v>0</v>
      </c>
      <c r="N31" s="70">
        <f t="shared" si="11"/>
        <v>0</v>
      </c>
      <c r="O31" s="75">
        <v>0</v>
      </c>
      <c r="P31" s="70">
        <f>P32+P33</f>
        <v>4600</v>
      </c>
    </row>
    <row r="32" spans="1:16" ht="12.75">
      <c r="A32" s="38"/>
      <c r="B32" s="133"/>
      <c r="C32" s="112"/>
      <c r="D32" s="71" t="s">
        <v>42</v>
      </c>
      <c r="E32" s="72"/>
      <c r="F32" s="72"/>
      <c r="G32" s="72"/>
      <c r="H32" s="73">
        <f>I32+J32+K32+L32+M32+N32+O32</f>
        <v>4600</v>
      </c>
      <c r="I32" s="73">
        <v>0</v>
      </c>
      <c r="J32" s="73">
        <v>1330</v>
      </c>
      <c r="K32" s="73">
        <v>1570</v>
      </c>
      <c r="L32" s="73">
        <v>1700</v>
      </c>
      <c r="M32" s="73">
        <v>0</v>
      </c>
      <c r="N32" s="73">
        <v>0</v>
      </c>
      <c r="O32" s="77">
        <v>0</v>
      </c>
      <c r="P32" s="73">
        <f>J32+K32+L32+M32+N32</f>
        <v>4600</v>
      </c>
    </row>
    <row r="33" spans="1:16" ht="12.75">
      <c r="A33" s="38"/>
      <c r="B33" s="133"/>
      <c r="C33" s="113"/>
      <c r="D33" s="71" t="s">
        <v>31</v>
      </c>
      <c r="E33" s="72"/>
      <c r="F33" s="72"/>
      <c r="G33" s="72"/>
      <c r="H33" s="73">
        <f>I33+J33+K33+L33+M33+N33+O33</f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7">
        <v>0</v>
      </c>
      <c r="P33" s="73">
        <f>J33+K33+L33+M33+N33</f>
        <v>0</v>
      </c>
    </row>
    <row r="34" spans="1:16" ht="30" customHeight="1">
      <c r="A34" s="38"/>
      <c r="B34" s="133"/>
      <c r="C34" s="42" t="s">
        <v>19</v>
      </c>
      <c r="D34" s="78" t="s">
        <v>48</v>
      </c>
      <c r="E34" s="79" t="s">
        <v>37</v>
      </c>
      <c r="F34" s="80">
        <v>2012</v>
      </c>
      <c r="G34" s="80">
        <v>2015</v>
      </c>
      <c r="H34" s="81">
        <f>H35+H36</f>
        <v>2050000</v>
      </c>
      <c r="I34" s="81">
        <f aca="true" t="shared" si="12" ref="I34:N34">I35+I36</f>
        <v>0</v>
      </c>
      <c r="J34" s="81">
        <f t="shared" si="12"/>
        <v>400000</v>
      </c>
      <c r="K34" s="81">
        <f t="shared" si="12"/>
        <v>550000</v>
      </c>
      <c r="L34" s="81">
        <f t="shared" si="12"/>
        <v>550000</v>
      </c>
      <c r="M34" s="81">
        <f t="shared" si="12"/>
        <v>550000</v>
      </c>
      <c r="N34" s="81">
        <f t="shared" si="12"/>
        <v>0</v>
      </c>
      <c r="O34" s="81">
        <v>0</v>
      </c>
      <c r="P34" s="81">
        <f>P35+P36</f>
        <v>0</v>
      </c>
    </row>
    <row r="35" spans="1:16" ht="12.75">
      <c r="A35" s="138"/>
      <c r="B35" s="133"/>
      <c r="C35" s="112"/>
      <c r="D35" s="71" t="s">
        <v>16</v>
      </c>
      <c r="E35" s="82"/>
      <c r="F35" s="77"/>
      <c r="G35" s="77"/>
      <c r="H35" s="83">
        <f>I35+J35+K35+L35+M35+N35</f>
        <v>2050000</v>
      </c>
      <c r="I35" s="83">
        <v>0</v>
      </c>
      <c r="J35" s="83">
        <v>400000</v>
      </c>
      <c r="K35" s="83">
        <v>550000</v>
      </c>
      <c r="L35" s="83">
        <v>550000</v>
      </c>
      <c r="M35" s="83">
        <v>550000</v>
      </c>
      <c r="N35" s="84">
        <v>0</v>
      </c>
      <c r="O35" s="83">
        <v>0</v>
      </c>
      <c r="P35" s="83">
        <v>0</v>
      </c>
    </row>
    <row r="36" spans="1:16" ht="12.75">
      <c r="A36" s="138"/>
      <c r="B36" s="133"/>
      <c r="C36" s="113"/>
      <c r="D36" s="85" t="s">
        <v>31</v>
      </c>
      <c r="E36" s="82"/>
      <c r="F36" s="77"/>
      <c r="G36" s="77"/>
      <c r="H36" s="83">
        <f>I36+J36+K36+L36+M36+N36</f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f>J36+K36+L36+M36+N36+O36</f>
        <v>0</v>
      </c>
    </row>
    <row r="37" spans="1:16" ht="44.25" customHeight="1">
      <c r="A37" s="138"/>
      <c r="B37" s="45" t="s">
        <v>56</v>
      </c>
      <c r="C37" s="125" t="s">
        <v>52</v>
      </c>
      <c r="D37" s="126"/>
      <c r="E37" s="90"/>
      <c r="F37" s="90"/>
      <c r="G37" s="90"/>
      <c r="H37" s="99">
        <f>H38</f>
        <v>157961</v>
      </c>
      <c r="I37" s="99">
        <f aca="true" t="shared" si="13" ref="I37:P37">I38</f>
        <v>0</v>
      </c>
      <c r="J37" s="99">
        <f t="shared" si="13"/>
        <v>126361</v>
      </c>
      <c r="K37" s="99">
        <f t="shared" si="13"/>
        <v>31600</v>
      </c>
      <c r="L37" s="99">
        <f t="shared" si="13"/>
        <v>0</v>
      </c>
      <c r="M37" s="99">
        <f t="shared" si="13"/>
        <v>0</v>
      </c>
      <c r="N37" s="99">
        <f t="shared" si="13"/>
        <v>0</v>
      </c>
      <c r="O37" s="99">
        <f t="shared" si="13"/>
        <v>0</v>
      </c>
      <c r="P37" s="99">
        <f t="shared" si="13"/>
        <v>157961</v>
      </c>
    </row>
    <row r="38" spans="1:16" ht="25.5">
      <c r="A38" s="138"/>
      <c r="B38" s="104"/>
      <c r="C38" s="94" t="s">
        <v>12</v>
      </c>
      <c r="D38" s="95" t="s">
        <v>53</v>
      </c>
      <c r="E38" s="96"/>
      <c r="F38" s="28"/>
      <c r="G38" s="28"/>
      <c r="H38" s="99">
        <f>H39</f>
        <v>157961</v>
      </c>
      <c r="I38" s="99">
        <f aca="true" t="shared" si="14" ref="I38:P38">I39</f>
        <v>0</v>
      </c>
      <c r="J38" s="99">
        <f t="shared" si="14"/>
        <v>126361</v>
      </c>
      <c r="K38" s="99">
        <f t="shared" si="14"/>
        <v>31600</v>
      </c>
      <c r="L38" s="99">
        <f t="shared" si="14"/>
        <v>0</v>
      </c>
      <c r="M38" s="99">
        <f t="shared" si="14"/>
        <v>0</v>
      </c>
      <c r="N38" s="99">
        <f t="shared" si="14"/>
        <v>0</v>
      </c>
      <c r="O38" s="99">
        <f t="shared" si="14"/>
        <v>0</v>
      </c>
      <c r="P38" s="99">
        <f t="shared" si="14"/>
        <v>157961</v>
      </c>
    </row>
    <row r="39" spans="1:16" ht="12.75">
      <c r="A39" s="138"/>
      <c r="B39" s="133"/>
      <c r="C39" s="41" t="s">
        <v>19</v>
      </c>
      <c r="D39" s="95" t="s">
        <v>54</v>
      </c>
      <c r="E39" s="39" t="s">
        <v>26</v>
      </c>
      <c r="F39" s="97">
        <v>2012</v>
      </c>
      <c r="G39" s="97">
        <v>2013</v>
      </c>
      <c r="H39" s="99">
        <f>H40+H41</f>
        <v>157961</v>
      </c>
      <c r="I39" s="99">
        <f>I40+I41</f>
        <v>0</v>
      </c>
      <c r="J39" s="99">
        <f aca="true" t="shared" si="15" ref="J39:O39">J40+J41</f>
        <v>126361</v>
      </c>
      <c r="K39" s="99">
        <f t="shared" si="15"/>
        <v>31600</v>
      </c>
      <c r="L39" s="99">
        <f t="shared" si="15"/>
        <v>0</v>
      </c>
      <c r="M39" s="99">
        <f t="shared" si="15"/>
        <v>0</v>
      </c>
      <c r="N39" s="99">
        <f t="shared" si="15"/>
        <v>0</v>
      </c>
      <c r="O39" s="99">
        <f t="shared" si="15"/>
        <v>0</v>
      </c>
      <c r="P39" s="99">
        <f>P40+P41</f>
        <v>157961</v>
      </c>
    </row>
    <row r="40" spans="1:16" ht="12.75">
      <c r="A40" s="138"/>
      <c r="B40" s="133"/>
      <c r="C40" s="112"/>
      <c r="D40" s="5" t="s">
        <v>16</v>
      </c>
      <c r="E40" s="8"/>
      <c r="F40" s="3"/>
      <c r="G40" s="3"/>
      <c r="H40" s="98">
        <f>I40+J40+K40+L40+M40+N40+O40</f>
        <v>157961</v>
      </c>
      <c r="I40" s="98">
        <v>0</v>
      </c>
      <c r="J40" s="98">
        <v>126361</v>
      </c>
      <c r="K40" s="98">
        <v>31600</v>
      </c>
      <c r="L40" s="98">
        <v>0</v>
      </c>
      <c r="M40" s="98">
        <v>0</v>
      </c>
      <c r="N40" s="98">
        <v>0</v>
      </c>
      <c r="O40" s="98">
        <v>0</v>
      </c>
      <c r="P40" s="98">
        <f>+J40+K40</f>
        <v>157961</v>
      </c>
    </row>
    <row r="41" spans="1:16" ht="12.75">
      <c r="A41" s="113"/>
      <c r="B41" s="105"/>
      <c r="C41" s="113"/>
      <c r="D41" s="5" t="s">
        <v>55</v>
      </c>
      <c r="E41" s="8"/>
      <c r="F41" s="3"/>
      <c r="G41" s="3"/>
      <c r="H41" s="98">
        <f>I41+J41+K41+L41+M41+N41+O41</f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f>+J41+K41</f>
        <v>0</v>
      </c>
    </row>
    <row r="42" spans="1:16" ht="12.75">
      <c r="A42" s="90"/>
      <c r="B42" s="45"/>
      <c r="C42" s="90"/>
      <c r="D42" s="5"/>
      <c r="E42" s="8"/>
      <c r="F42" s="3"/>
      <c r="G42" s="3"/>
      <c r="H42" s="98"/>
      <c r="I42" s="98"/>
      <c r="J42" s="98"/>
      <c r="K42" s="98"/>
      <c r="L42" s="98"/>
      <c r="M42" s="98"/>
      <c r="N42" s="98"/>
      <c r="O42" s="98"/>
      <c r="P42" s="98"/>
    </row>
    <row r="43" spans="1:16" ht="12.75">
      <c r="A43" s="90">
        <v>1</v>
      </c>
      <c r="B43" s="139">
        <v>2</v>
      </c>
      <c r="C43" s="139"/>
      <c r="D43" s="139"/>
      <c r="E43" s="91" t="s">
        <v>51</v>
      </c>
      <c r="F43" s="90">
        <v>4</v>
      </c>
      <c r="G43" s="90">
        <v>5</v>
      </c>
      <c r="H43" s="100">
        <v>6</v>
      </c>
      <c r="I43" s="100">
        <v>7</v>
      </c>
      <c r="J43" s="100">
        <v>8</v>
      </c>
      <c r="K43" s="100">
        <v>9</v>
      </c>
      <c r="L43" s="100">
        <v>10</v>
      </c>
      <c r="M43" s="100">
        <v>11</v>
      </c>
      <c r="N43" s="100">
        <v>12</v>
      </c>
      <c r="O43" s="100">
        <v>13</v>
      </c>
      <c r="P43" s="100">
        <v>14</v>
      </c>
    </row>
    <row r="44" spans="1:16" ht="21.75" customHeight="1">
      <c r="A44" s="13" t="s">
        <v>8</v>
      </c>
      <c r="B44" s="102" t="s">
        <v>10</v>
      </c>
      <c r="C44" s="102"/>
      <c r="D44" s="102"/>
      <c r="E44" s="3"/>
      <c r="F44" s="3"/>
      <c r="G44" s="3"/>
      <c r="H44" s="23">
        <f>H45</f>
        <v>4641602</v>
      </c>
      <c r="I44" s="99">
        <f>I51</f>
        <v>114674</v>
      </c>
      <c r="J44" s="99">
        <f>J45</f>
        <v>1219316</v>
      </c>
      <c r="K44" s="99">
        <f aca="true" t="shared" si="16" ref="K44:P44">K45</f>
        <v>1414612</v>
      </c>
      <c r="L44" s="99">
        <f t="shared" si="16"/>
        <v>939000</v>
      </c>
      <c r="M44" s="99">
        <f t="shared" si="16"/>
        <v>954000</v>
      </c>
      <c r="N44" s="99">
        <f t="shared" si="16"/>
        <v>0</v>
      </c>
      <c r="O44" s="99">
        <f t="shared" si="16"/>
        <v>0</v>
      </c>
      <c r="P44" s="99">
        <f t="shared" si="16"/>
        <v>3285722</v>
      </c>
    </row>
    <row r="45" spans="1:16" ht="15" customHeight="1">
      <c r="A45" s="6"/>
      <c r="B45" s="116" t="s">
        <v>11</v>
      </c>
      <c r="C45" s="116"/>
      <c r="D45" s="116"/>
      <c r="E45" s="3"/>
      <c r="F45" s="3"/>
      <c r="G45" s="3"/>
      <c r="H45" s="44">
        <f>H46+H51</f>
        <v>4641602</v>
      </c>
      <c r="I45" s="44">
        <f aca="true" t="shared" si="17" ref="I45:P45">I46+I51</f>
        <v>114674</v>
      </c>
      <c r="J45" s="44">
        <f t="shared" si="17"/>
        <v>1219316</v>
      </c>
      <c r="K45" s="44">
        <f t="shared" si="17"/>
        <v>1414612</v>
      </c>
      <c r="L45" s="44">
        <f t="shared" si="17"/>
        <v>939000</v>
      </c>
      <c r="M45" s="44">
        <f t="shared" si="17"/>
        <v>954000</v>
      </c>
      <c r="N45" s="44">
        <f t="shared" si="17"/>
        <v>0</v>
      </c>
      <c r="O45" s="44">
        <f t="shared" si="17"/>
        <v>0</v>
      </c>
      <c r="P45" s="44">
        <f t="shared" si="17"/>
        <v>3285722</v>
      </c>
    </row>
    <row r="46" spans="1:16" ht="40.5" customHeight="1">
      <c r="A46" s="7"/>
      <c r="B46" s="101" t="s">
        <v>13</v>
      </c>
      <c r="C46" s="125" t="s">
        <v>52</v>
      </c>
      <c r="D46" s="126"/>
      <c r="E46" s="3"/>
      <c r="F46" s="3"/>
      <c r="G46" s="3"/>
      <c r="H46" s="44">
        <f aca="true" t="shared" si="18" ref="H46:P47">H47</f>
        <v>14000</v>
      </c>
      <c r="I46" s="44">
        <f t="shared" si="18"/>
        <v>0</v>
      </c>
      <c r="J46" s="44">
        <f t="shared" si="18"/>
        <v>14000</v>
      </c>
      <c r="K46" s="44">
        <f t="shared" si="18"/>
        <v>0</v>
      </c>
      <c r="L46" s="44">
        <f t="shared" si="18"/>
        <v>0</v>
      </c>
      <c r="M46" s="44">
        <f t="shared" si="18"/>
        <v>0</v>
      </c>
      <c r="N46" s="44">
        <f t="shared" si="18"/>
        <v>0</v>
      </c>
      <c r="O46" s="44">
        <f t="shared" si="18"/>
        <v>0</v>
      </c>
      <c r="P46" s="44">
        <f t="shared" si="18"/>
        <v>14000</v>
      </c>
    </row>
    <row r="47" spans="1:16" ht="15" customHeight="1">
      <c r="A47" s="7"/>
      <c r="B47" s="112"/>
      <c r="C47" s="94" t="s">
        <v>12</v>
      </c>
      <c r="D47" s="95" t="s">
        <v>53</v>
      </c>
      <c r="E47" s="39" t="s">
        <v>26</v>
      </c>
      <c r="F47" s="97">
        <v>2012</v>
      </c>
      <c r="G47" s="97">
        <v>2013</v>
      </c>
      <c r="H47" s="44">
        <f t="shared" si="18"/>
        <v>14000</v>
      </c>
      <c r="I47" s="44">
        <f t="shared" si="18"/>
        <v>0</v>
      </c>
      <c r="J47" s="44">
        <f t="shared" si="18"/>
        <v>14000</v>
      </c>
      <c r="K47" s="44">
        <f t="shared" si="18"/>
        <v>0</v>
      </c>
      <c r="L47" s="44">
        <f t="shared" si="18"/>
        <v>0</v>
      </c>
      <c r="M47" s="44">
        <f t="shared" si="18"/>
        <v>0</v>
      </c>
      <c r="N47" s="44">
        <f t="shared" si="18"/>
        <v>0</v>
      </c>
      <c r="O47" s="44">
        <f t="shared" si="18"/>
        <v>0</v>
      </c>
      <c r="P47" s="44">
        <f t="shared" si="18"/>
        <v>14000</v>
      </c>
    </row>
    <row r="48" spans="1:16" ht="15" customHeight="1">
      <c r="A48" s="7"/>
      <c r="B48" s="138"/>
      <c r="C48" s="41" t="s">
        <v>19</v>
      </c>
      <c r="D48" s="95" t="s">
        <v>54</v>
      </c>
      <c r="E48" s="3"/>
      <c r="F48" s="3"/>
      <c r="G48" s="3"/>
      <c r="H48" s="36">
        <f>I48+J48+K48+L48+M48+N48+O48</f>
        <v>14000</v>
      </c>
      <c r="I48" s="36">
        <f>I49+I50</f>
        <v>0</v>
      </c>
      <c r="J48" s="36">
        <f>J49+J50</f>
        <v>14000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f>P49+P50</f>
        <v>14000</v>
      </c>
    </row>
    <row r="49" spans="1:16" ht="15" customHeight="1">
      <c r="A49" s="7"/>
      <c r="B49" s="138"/>
      <c r="C49" s="112"/>
      <c r="D49" s="5" t="s">
        <v>16</v>
      </c>
      <c r="E49" s="3"/>
      <c r="F49" s="3"/>
      <c r="G49" s="3"/>
      <c r="H49" s="36">
        <f>I49+J49+K49+L49+M49+N49+O49</f>
        <v>14000</v>
      </c>
      <c r="I49" s="36">
        <v>0</v>
      </c>
      <c r="J49" s="36">
        <v>14000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f>J49+K49+L49+M49+N49+O49</f>
        <v>14000</v>
      </c>
    </row>
    <row r="50" spans="1:16" ht="15" customHeight="1">
      <c r="A50" s="7"/>
      <c r="B50" s="138"/>
      <c r="C50" s="113"/>
      <c r="D50" s="9" t="s">
        <v>55</v>
      </c>
      <c r="E50" s="3"/>
      <c r="F50" s="3"/>
      <c r="G50" s="3"/>
      <c r="H50" s="3">
        <f>I50+J50+K50+L50+M50+N50+O50+P50</f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f>J50+K50+L50+M50+N50+O50</f>
        <v>0</v>
      </c>
    </row>
    <row r="51" spans="1:16" ht="18.75" customHeight="1">
      <c r="A51" s="7"/>
      <c r="B51" s="136" t="s">
        <v>14</v>
      </c>
      <c r="C51" s="119" t="s">
        <v>27</v>
      </c>
      <c r="D51" s="119"/>
      <c r="E51" s="28"/>
      <c r="F51" s="28"/>
      <c r="G51" s="28"/>
      <c r="H51" s="22">
        <f aca="true" t="shared" si="19" ref="H51:P51">H53+H57</f>
        <v>4627602</v>
      </c>
      <c r="I51" s="22">
        <f t="shared" si="19"/>
        <v>114674</v>
      </c>
      <c r="J51" s="22">
        <f t="shared" si="19"/>
        <v>1205316</v>
      </c>
      <c r="K51" s="22">
        <f t="shared" si="19"/>
        <v>1414612</v>
      </c>
      <c r="L51" s="22">
        <f t="shared" si="19"/>
        <v>939000</v>
      </c>
      <c r="M51" s="22">
        <f t="shared" si="19"/>
        <v>954000</v>
      </c>
      <c r="N51" s="22">
        <f t="shared" si="19"/>
        <v>0</v>
      </c>
      <c r="O51" s="22">
        <f t="shared" si="19"/>
        <v>0</v>
      </c>
      <c r="P51" s="22">
        <f t="shared" si="19"/>
        <v>3271722</v>
      </c>
    </row>
    <row r="52" spans="1:16" ht="12.75">
      <c r="A52" s="7"/>
      <c r="B52" s="137"/>
      <c r="C52" s="116" t="s">
        <v>11</v>
      </c>
      <c r="D52" s="117"/>
      <c r="E52" s="4"/>
      <c r="F52" s="4"/>
      <c r="G52" s="4"/>
      <c r="H52" s="32"/>
      <c r="I52" s="32"/>
      <c r="J52" s="32"/>
      <c r="K52" s="32"/>
      <c r="L52" s="32"/>
      <c r="M52" s="32"/>
      <c r="N52" s="32"/>
      <c r="O52" s="33"/>
      <c r="P52" s="33"/>
    </row>
    <row r="53" spans="1:16" s="27" customFormat="1" ht="34.5" customHeight="1">
      <c r="A53" s="26"/>
      <c r="B53" s="137"/>
      <c r="C53" s="24" t="s">
        <v>12</v>
      </c>
      <c r="D53" s="29" t="s">
        <v>28</v>
      </c>
      <c r="E53" s="30"/>
      <c r="F53" s="25"/>
      <c r="G53" s="25"/>
      <c r="H53" s="22">
        <f>H54</f>
        <v>1275000</v>
      </c>
      <c r="I53" s="22">
        <f aca="true" t="shared" si="20" ref="I53:P53">I54</f>
        <v>33794</v>
      </c>
      <c r="J53" s="22">
        <f t="shared" si="20"/>
        <v>750594</v>
      </c>
      <c r="K53" s="22">
        <f t="shared" si="20"/>
        <v>490612</v>
      </c>
      <c r="L53" s="22">
        <f t="shared" si="20"/>
        <v>0</v>
      </c>
      <c r="M53" s="22">
        <f t="shared" si="20"/>
        <v>0</v>
      </c>
      <c r="N53" s="22">
        <f t="shared" si="20"/>
        <v>0</v>
      </c>
      <c r="O53" s="22">
        <f t="shared" si="20"/>
        <v>0</v>
      </c>
      <c r="P53" s="22">
        <f t="shared" si="20"/>
        <v>0</v>
      </c>
    </row>
    <row r="54" spans="1:16" ht="29.25" customHeight="1">
      <c r="A54" s="7"/>
      <c r="B54" s="137"/>
      <c r="C54" s="42" t="s">
        <v>19</v>
      </c>
      <c r="D54" s="43" t="s">
        <v>35</v>
      </c>
      <c r="E54" s="25" t="s">
        <v>29</v>
      </c>
      <c r="F54" s="25">
        <v>2011</v>
      </c>
      <c r="G54" s="25">
        <v>2013</v>
      </c>
      <c r="H54" s="22">
        <f aca="true" t="shared" si="21" ref="H54:O54">SUM(H55,H56)</f>
        <v>1275000</v>
      </c>
      <c r="I54" s="22">
        <f t="shared" si="21"/>
        <v>33794</v>
      </c>
      <c r="J54" s="22">
        <f t="shared" si="21"/>
        <v>750594</v>
      </c>
      <c r="K54" s="22">
        <f t="shared" si="21"/>
        <v>490612</v>
      </c>
      <c r="L54" s="22">
        <v>0</v>
      </c>
      <c r="M54" s="23">
        <f t="shared" si="21"/>
        <v>0</v>
      </c>
      <c r="N54" s="23">
        <f t="shared" si="21"/>
        <v>0</v>
      </c>
      <c r="O54" s="23">
        <f t="shared" si="21"/>
        <v>0</v>
      </c>
      <c r="P54" s="22">
        <f>P55+P56</f>
        <v>0</v>
      </c>
    </row>
    <row r="55" spans="1:16" ht="12.75">
      <c r="A55" s="7"/>
      <c r="B55" s="137"/>
      <c r="C55" s="112"/>
      <c r="D55" s="5" t="s">
        <v>16</v>
      </c>
      <c r="E55" s="8"/>
      <c r="F55" s="3"/>
      <c r="G55" s="3"/>
      <c r="H55" s="31">
        <f>SUM(I55,J55,K55,L55,M55,N55,O55)</f>
        <v>233260</v>
      </c>
      <c r="I55" s="31">
        <v>33794</v>
      </c>
      <c r="J55" s="31">
        <v>199466</v>
      </c>
      <c r="K55" s="50">
        <v>0</v>
      </c>
      <c r="L55" s="31">
        <v>0</v>
      </c>
      <c r="M55" s="31">
        <v>0</v>
      </c>
      <c r="N55" s="31">
        <v>0</v>
      </c>
      <c r="O55" s="31">
        <v>0</v>
      </c>
      <c r="P55" s="40">
        <v>0</v>
      </c>
    </row>
    <row r="56" spans="1:16" ht="12.75">
      <c r="A56" s="7"/>
      <c r="B56" s="137"/>
      <c r="C56" s="113"/>
      <c r="D56" s="9" t="s">
        <v>17</v>
      </c>
      <c r="E56" s="8"/>
      <c r="F56" s="3"/>
      <c r="G56" s="3"/>
      <c r="H56" s="31">
        <f>SUM(I56,J56,K56,L56,M56,N56,O56)</f>
        <v>1041740</v>
      </c>
      <c r="I56" s="31">
        <v>0</v>
      </c>
      <c r="J56" s="31">
        <v>551128</v>
      </c>
      <c r="K56" s="31">
        <v>490612</v>
      </c>
      <c r="L56" s="31">
        <v>0</v>
      </c>
      <c r="M56" s="31">
        <v>0</v>
      </c>
      <c r="N56" s="31">
        <v>0</v>
      </c>
      <c r="O56" s="31">
        <v>0</v>
      </c>
      <c r="P56" s="40">
        <v>0</v>
      </c>
    </row>
    <row r="57" spans="1:16" s="27" customFormat="1" ht="20.25" customHeight="1">
      <c r="A57" s="38"/>
      <c r="B57" s="37"/>
      <c r="C57" s="24" t="s">
        <v>39</v>
      </c>
      <c r="D57" s="29" t="s">
        <v>49</v>
      </c>
      <c r="E57" s="25"/>
      <c r="F57" s="25"/>
      <c r="G57" s="25"/>
      <c r="H57" s="22">
        <f>H58</f>
        <v>3352602</v>
      </c>
      <c r="I57" s="22">
        <f>I58</f>
        <v>80880</v>
      </c>
      <c r="J57" s="63">
        <f aca="true" t="shared" si="22" ref="J57:O57">J58</f>
        <v>454722</v>
      </c>
      <c r="K57" s="22">
        <f t="shared" si="22"/>
        <v>924000</v>
      </c>
      <c r="L57" s="22">
        <f t="shared" si="22"/>
        <v>939000</v>
      </c>
      <c r="M57" s="22">
        <f t="shared" si="22"/>
        <v>954000</v>
      </c>
      <c r="N57" s="22">
        <f t="shared" si="22"/>
        <v>0</v>
      </c>
      <c r="O57" s="22">
        <f t="shared" si="22"/>
        <v>0</v>
      </c>
      <c r="P57" s="22">
        <f>P58</f>
        <v>3271722</v>
      </c>
    </row>
    <row r="58" spans="1:16" ht="39" customHeight="1">
      <c r="A58" s="7"/>
      <c r="B58" s="14"/>
      <c r="C58" s="42" t="s">
        <v>19</v>
      </c>
      <c r="D58" s="29" t="s">
        <v>30</v>
      </c>
      <c r="E58" s="46" t="s">
        <v>32</v>
      </c>
      <c r="F58" s="25">
        <v>2008</v>
      </c>
      <c r="G58" s="25">
        <v>2015</v>
      </c>
      <c r="H58" s="22">
        <f aca="true" t="shared" si="23" ref="H58:O58">SUM(H59)</f>
        <v>3352602</v>
      </c>
      <c r="I58" s="23">
        <v>80880</v>
      </c>
      <c r="J58" s="64">
        <f t="shared" si="23"/>
        <v>454722</v>
      </c>
      <c r="K58" s="23">
        <f t="shared" si="23"/>
        <v>924000</v>
      </c>
      <c r="L58" s="23">
        <f t="shared" si="23"/>
        <v>939000</v>
      </c>
      <c r="M58" s="23">
        <f t="shared" si="23"/>
        <v>954000</v>
      </c>
      <c r="N58" s="23">
        <f t="shared" si="23"/>
        <v>0</v>
      </c>
      <c r="O58" s="23">
        <f t="shared" si="23"/>
        <v>0</v>
      </c>
      <c r="P58" s="22">
        <f>P59</f>
        <v>3271722</v>
      </c>
    </row>
    <row r="59" spans="1:16" ht="12.75">
      <c r="A59" s="7"/>
      <c r="B59" s="14"/>
      <c r="C59" s="112"/>
      <c r="D59" s="5" t="s">
        <v>16</v>
      </c>
      <c r="E59" s="19"/>
      <c r="F59" s="3"/>
      <c r="G59" s="3"/>
      <c r="H59" s="31">
        <f>SUM(I59,J59,K59,L59,M59,N59,O59)</f>
        <v>3352602</v>
      </c>
      <c r="I59" s="31">
        <v>80880</v>
      </c>
      <c r="J59" s="65">
        <v>454722</v>
      </c>
      <c r="K59" s="31">
        <v>924000</v>
      </c>
      <c r="L59" s="31">
        <v>939000</v>
      </c>
      <c r="M59" s="31">
        <v>954000</v>
      </c>
      <c r="N59" s="31">
        <v>0</v>
      </c>
      <c r="O59" s="31">
        <v>0</v>
      </c>
      <c r="P59" s="40">
        <f>J59+K59+L59+M59</f>
        <v>3271722</v>
      </c>
    </row>
    <row r="60" spans="1:16" ht="12.75">
      <c r="A60" s="15"/>
      <c r="B60" s="58"/>
      <c r="C60" s="113"/>
      <c r="D60" s="9" t="s">
        <v>31</v>
      </c>
      <c r="E60" s="39"/>
      <c r="F60" s="25"/>
      <c r="G60" s="25"/>
      <c r="H60" s="40">
        <f>I60+J60+K60+L60+M60+N60+O60</f>
        <v>0</v>
      </c>
      <c r="I60" s="62">
        <v>0</v>
      </c>
      <c r="J60" s="66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40">
        <v>0</v>
      </c>
    </row>
    <row r="61" spans="1:16" ht="12.75">
      <c r="A61" s="134"/>
      <c r="B61" s="135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3"/>
    </row>
    <row r="62" ht="27" customHeight="1"/>
    <row r="64" ht="77.25" customHeight="1"/>
    <row r="65" ht="12.75" customHeight="1"/>
    <row r="68" spans="1:16" s="21" customFormat="1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99" ht="12.75">
      <c r="O99" s="92"/>
    </row>
  </sheetData>
  <sheetProtection/>
  <mergeCells count="42">
    <mergeCell ref="A35:A41"/>
    <mergeCell ref="C35:C36"/>
    <mergeCell ref="C55:C56"/>
    <mergeCell ref="B43:D43"/>
    <mergeCell ref="B38:B41"/>
    <mergeCell ref="C40:C41"/>
    <mergeCell ref="C59:C60"/>
    <mergeCell ref="A61:B61"/>
    <mergeCell ref="C51:D51"/>
    <mergeCell ref="B44:D44"/>
    <mergeCell ref="B51:B56"/>
    <mergeCell ref="C52:D52"/>
    <mergeCell ref="B45:D45"/>
    <mergeCell ref="C46:D46"/>
    <mergeCell ref="B47:B50"/>
    <mergeCell ref="C49:C50"/>
    <mergeCell ref="Q7:Q8"/>
    <mergeCell ref="B9:D9"/>
    <mergeCell ref="P7:P8"/>
    <mergeCell ref="J7:N7"/>
    <mergeCell ref="H7:H8"/>
    <mergeCell ref="C37:D37"/>
    <mergeCell ref="B7:D8"/>
    <mergeCell ref="C26:C27"/>
    <mergeCell ref="C20:C21"/>
    <mergeCell ref="B18:B36"/>
    <mergeCell ref="I7:I8"/>
    <mergeCell ref="C29:C30"/>
    <mergeCell ref="C32:C33"/>
    <mergeCell ref="N1:P1"/>
    <mergeCell ref="A1:M1"/>
    <mergeCell ref="C13:D13"/>
    <mergeCell ref="B12:B16"/>
    <mergeCell ref="O7:O8"/>
    <mergeCell ref="A7:A8"/>
    <mergeCell ref="C17:D17"/>
    <mergeCell ref="B11:D11"/>
    <mergeCell ref="C12:D12"/>
    <mergeCell ref="C23:C24"/>
    <mergeCell ref="F7:G7"/>
    <mergeCell ref="E7:E8"/>
    <mergeCell ref="B10:D10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2012-03-14T12:22:36Z</cp:lastPrinted>
  <dcterms:created xsi:type="dcterms:W3CDTF">2010-11-10T13:20:43Z</dcterms:created>
  <dcterms:modified xsi:type="dcterms:W3CDTF">2012-03-14T12:37:42Z</dcterms:modified>
  <cp:category/>
  <cp:version/>
  <cp:contentType/>
  <cp:contentStatus/>
</cp:coreProperties>
</file>