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'Arkusz1'!$A$1:$J$240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<sst xmlns="http://schemas.openxmlformats.org/spreadsheetml/2006/main" count="886" uniqueCount="220">
  <si>
    <t>Dział</t>
  </si>
  <si>
    <t>Treść</t>
  </si>
  <si>
    <t/>
  </si>
  <si>
    <t>010</t>
  </si>
  <si>
    <t>Rolnictwo i łowiectwo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</si>
  <si>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</si>
  <si>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</si>
  <si>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</si>
  <si>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</si>
  <si>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0970</t>
  </si>
  <si>
    <t>Wpływy z różnych dochodów</t>
  </si>
  <si>
    <t>2010</t>
  </si>
  <si>
    <t>Dotacje celowe otrzymane z budżetu państwa na realizację zadań bieżących z zakresu administracji rządowej oraz innych zadań zleconych gminie (związkom gmin) ustawami</t>
  </si>
  <si>
    <t>400</t>
  </si>
  <si>
    <t>Wytwarzanie i zaopatrywanie w energię elektryczną, gaz i wodę</t>
  </si>
  <si>
    <t>40095</t>
  </si>
  <si>
    <t>0690</t>
  </si>
  <si>
    <t>Wpływy z różnych opłat</t>
  </si>
  <si>
    <t>600</t>
  </si>
  <si>
    <t>Transport i łączność</t>
  </si>
  <si>
    <t>60003</t>
  </si>
  <si>
    <t>Krajowe pasażerskie przewozy autobusowe</t>
  </si>
  <si>
    <t>0920</t>
  </si>
  <si>
    <t>Pozostałe odsetki</t>
  </si>
  <si>
    <t>60095</t>
  </si>
  <si>
    <t>0490</t>
  </si>
  <si>
    <t>Wpływy z innych lokalnych opłat pobieranych przez jednostki samorządu terytorialnego na podstawie odrębnych ustaw</t>
  </si>
  <si>
    <t>700</t>
  </si>
  <si>
    <t>Gospodarka mieszkaniowa</t>
  </si>
  <si>
    <t>70001</t>
  </si>
  <si>
    <t>Zakłady gospodarki mieszkaniowej</t>
  </si>
  <si>
    <t>8120</t>
  </si>
  <si>
    <t>Odsetki od pożyczek udzielonych przez jednostkę samorządu terytorialnego</t>
  </si>
  <si>
    <t>70004</t>
  </si>
  <si>
    <t>Różne jednostki obsługi gospodarki mieszkaniowej</t>
  </si>
  <si>
    <t>70005</t>
  </si>
  <si>
    <t>Gospodarka gruntami i nieruchomościami</t>
  </si>
  <si>
    <t>0470</t>
  </si>
  <si>
    <t>Wpływy z opłat za zarząd, użytkowanie i użytkowanie wieczyste nieruchomości</t>
  </si>
  <si>
    <t>0570</t>
  </si>
  <si>
    <t>Grzywny, mandaty i inne kary pieniężne od osób fizycznych</t>
  </si>
  <si>
    <t>0580</t>
  </si>
  <si>
    <t>Grzywny i inne kary pieniężne od osób prawnych i innych jednostek organizacyjnych</t>
  </si>
  <si>
    <t>0830</t>
  </si>
  <si>
    <t>Wpływy z usług</t>
  </si>
  <si>
    <t>710</t>
  </si>
  <si>
    <t>Działalność usługowa</t>
  </si>
  <si>
    <t>71004</t>
  </si>
  <si>
    <t>Plany zagospodarowania przestrzennego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</si>
  <si>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</si>
  <si>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</si>
  <si>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</si>
  <si>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</si>
  <si>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</si>
  <si>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</si>
  <si>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</si>
  <si>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</si>
  <si>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</si>
  <si>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</si>
  <si>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2360</t>
  </si>
  <si>
    <t>Dochody jednostek samorządu  terytorialnego związane z realizacją zadań z zakresu administracji rządowej oraz innych zadań zleconych ustawami</t>
  </si>
  <si>
    <t>75075</t>
  </si>
  <si>
    <t>Promocja jednostek samorządu terytorialnego</t>
  </si>
  <si>
    <t>75095</t>
  </si>
  <si>
    <t>2007</t>
  </si>
  <si>
    <t>Dotacje celowe w ramach programów finansowanych z udziałem środków europejskich oraz środków, o których mowa w art.5 ust.1 pkt.3 oraz ust.3 pkt.5 i 6 ustawy lub płatności w ramach budżetu środków europejskich</t>
  </si>
  <si>
    <t>2009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</si>
  <si>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</si>
  <si>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</si>
  <si>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</si>
  <si>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</si>
  <si>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752</t>
  </si>
  <si>
    <t>Obrona narodowa</t>
  </si>
  <si>
    <t>75212</t>
  </si>
  <si>
    <t>Pozostałe wydatki  obronne</t>
  </si>
  <si>
    <t>754</t>
  </si>
  <si>
    <t>Bezpieczeństwo publiczne i ochrona przeciwpożarowa</t>
  </si>
  <si>
    <t>75416</t>
  </si>
  <si>
    <t>Straż gminna (miejska)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</si>
  <si>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</si>
  <si>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</si>
  <si>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</si>
  <si>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</si>
  <si>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</si>
  <si>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</si>
  <si>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</si>
  <si>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</si>
  <si>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</si>
  <si>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</si>
  <si>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</si>
  <si>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</si>
  <si>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</si>
  <si>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</si>
  <si>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</si>
  <si>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</si>
  <si>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</si>
  <si>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</si>
  <si>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</si>
  <si>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</si>
  <si>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</si>
  <si>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</si>
  <si>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75616</t>
  </si>
  <si>
    <t>Wpływy z podatku rolnego, podatku 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</si>
  <si>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</si>
  <si>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</si>
  <si>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</si>
  <si>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</si>
  <si>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</si>
  <si>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</si>
  <si>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</si>
  <si>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</si>
  <si>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</si>
  <si>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</si>
  <si>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</si>
  <si>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</si>
  <si>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</si>
  <si>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</si>
  <si>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</si>
  <si>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</si>
  <si>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</si>
  <si>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</si>
  <si>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</si>
  <si>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</si>
  <si>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</si>
  <si>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</si>
  <si>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</si>
  <si>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</si>
  <si>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2980</t>
  </si>
  <si>
    <t>Wpływy do wyjaśnienia</t>
  </si>
  <si>
    <t>75815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</si>
  <si>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</si>
  <si>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</si>
  <si>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</si>
  <si>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</si>
  <si>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</si>
  <si>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</si>
  <si>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2310</t>
  </si>
  <si>
    <t>Dotacje celowe otrzymane z gminy na zadania bieżące realizowane na podstawie porozumień (umów) między jednostkami samorządu terytorialnego</t>
  </si>
  <si>
    <t>80104</t>
  </si>
  <si>
    <t>Przedszkola</t>
  </si>
  <si>
    <t>2707</t>
  </si>
  <si>
    <t>Środki na dofinansowanie własnych zadań bieżących gmin (związków gmin), powiatów (związków powiatów), samorządów województw, pozyskane z innych źródeł</t>
  </si>
  <si>
    <t>80110</t>
  </si>
  <si>
    <t>Gimnazja</t>
  </si>
  <si>
    <t>80195</t>
  </si>
  <si>
    <t>2030</t>
  </si>
  <si>
    <t>Dotacje celowe otrzymane  z budżetu państwa na realizację własnych zadań bieżących gmin (związków gmin)</t>
  </si>
  <si>
    <t>851</t>
  </si>
  <si>
    <t>Ochrona zdrowia</t>
  </si>
  <si>
    <t>85154</t>
  </si>
  <si>
    <t>Przeciwdziałanie alkoholizmowi</t>
  </si>
  <si>
    <t>0480</t>
  </si>
  <si>
    <t>Wpływy z opłat za wydawanie zezwoleń na sprzedaż alkoholu</t>
  </si>
  <si>
    <t>85195</t>
  </si>
  <si>
    <t>852</t>
  </si>
  <si>
    <t>Pomoc społeczna</t>
  </si>
  <si>
    <t>85202</t>
  </si>
  <si>
    <t>Domy pomocy społecznej</t>
  </si>
  <si>
    <t>85212</t>
  </si>
  <si>
    <t>Świadczenia rodzinne, świadczenia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</si>
  <si>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</si>
  <si>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</si>
  <si>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</si>
  <si>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</si>
  <si>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</si>
  <si>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</si>
  <si>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</si>
  <si>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</si>
  <si>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</si>
  <si>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</si>
  <si>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85220</t>
  </si>
  <si>
    <t>Jednostki specjalistycznego poradnictwa, mieszkania chronione i ośrodki interwencji kryzysowej</t>
  </si>
  <si>
    <t>85228</t>
  </si>
  <si>
    <t>Usługi opiekuńcze i specjalistyczne usługi opiekuńcze</t>
  </si>
  <si>
    <t>85278</t>
  </si>
  <si>
    <t>Usuwanie skutków klęsk żywiołowych</t>
  </si>
  <si>
    <t>85295</t>
  </si>
  <si>
    <t>853</t>
  </si>
  <si>
    <t>Pozostałe zadania w zakresie polityki społecznej</t>
  </si>
  <si>
    <t>85305</t>
  </si>
  <si>
    <t>Żłobki</t>
  </si>
  <si>
    <t>85395</t>
  </si>
  <si>
    <t>854</t>
  </si>
  <si>
    <t>Edukacyjna opieka wychowawcza</t>
  </si>
  <si>
    <t>85415</t>
  </si>
  <si>
    <t>Pomoc materialna dla uczniów</t>
  </si>
  <si>
    <t>85495</t>
  </si>
  <si>
    <t>900</t>
  </si>
  <si>
    <t>Gospodarka komunalna i ochrona środowiska</t>
  </si>
  <si>
    <t>90001</t>
  </si>
  <si>
    <t>Gospodarka ściekowa i ochrona wód</t>
  </si>
  <si>
    <t>0960</t>
  </si>
  <si>
    <t>Otrzymane spadki, zapisy i darowizny w postaci pieniężnej</t>
  </si>
  <si>
    <t>90004</t>
  </si>
  <si>
    <t>Utrzymanie zieleni w miastach i gminach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</si>
  <si>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</si>
  <si>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</si>
  <si>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</si>
  <si>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</si>
  <si>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92120</t>
  </si>
  <si>
    <t>Ochrona zabytków i opieka nad zabytkami</t>
  </si>
  <si>
    <t>92195</t>
  </si>
  <si>
    <t>926</t>
  </si>
  <si>
    <t>Kultura fizyczna</t>
  </si>
  <si>
    <t>92601</t>
  </si>
  <si>
    <t>Obiekty sportowe</t>
  </si>
  <si>
    <t>92695</t>
  </si>
  <si>
    <t>Wyk. %</t>
  </si>
  <si>
    <t xml:space="preserve"> %</t>
  </si>
  <si>
    <t>Plan 30.09.2012 r.    w zł</t>
  </si>
  <si>
    <t>Wykonanie 30.09.2012 r.           w zł</t>
  </si>
  <si>
    <t>Przewidywane wykonanie</t>
  </si>
  <si>
    <t>Projekt 2013 r.         w zł</t>
  </si>
  <si>
    <t>Para-                  graf</t>
  </si>
  <si>
    <t>Roz-            dział</t>
  </si>
  <si>
    <t>Wpływy z dywidend</t>
  </si>
  <si>
    <t>0740</t>
  </si>
  <si>
    <t>Gospodarka odpadami</t>
  </si>
  <si>
    <t xml:space="preserve"> PLAN  DOCHODÓW BUDŻETOWYCH NA 2013 ROK - BIEŻĄCE</t>
  </si>
  <si>
    <t>Plan dochodów bieżących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</si>
</sst>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##\ ###\ ###\ ##0.00"/>
    <numFmt numFmtId="166" formatCode="[$-415]d\ mmmm\ yyyy"/>
  </numFmts>
  <fonts count="10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name val="Arial CE"/>
      <family val="0"/>
    </font>
    <font>
      <b/>
      <sz val="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1" xfId="0" applyAlignment="1">
      <alignment/>
    </xf>
    <xf numFmtId="0" fontId="4" fillId="0" borderId="1" xfId="0" applyAlignment="1">
      <alignment wrapText="1"/>
    </xf>
    <xf numFmtId="165" fontId="4" fillId="0" borderId="1" xfId="0" applyAlignment="1">
      <alignment/>
    </xf>
    <xf numFmtId="0" fontId="5" fillId="0" borderId="0" xfId="0" applyFont="1" applyAlignment="1">
      <alignment/>
    </xf>
    <xf numFmtId="0" fontId="4" fillId="0" borderId="1" xfId="0" applyFont="1" applyAlignment="1">
      <alignment/>
    </xf>
    <xf numFmtId="165" fontId="4" fillId="0" borderId="1" xfId="0" applyFont="1" applyAlignment="1">
      <alignment/>
    </xf>
    <xf numFmtId="0" fontId="4" fillId="0" borderId="2" xfId="0" applyBorder="1" applyAlignment="1">
      <alignment/>
    </xf>
    <xf numFmtId="0" fontId="4" fillId="0" borderId="3" xfId="0" applyBorder="1" applyAlignment="1">
      <alignment/>
    </xf>
    <xf numFmtId="0" fontId="4" fillId="0" borderId="3" xfId="0" applyBorder="1" applyAlignment="1">
      <alignment wrapText="1"/>
    </xf>
    <xf numFmtId="165" fontId="4" fillId="0" borderId="3" xfId="0" applyBorder="1" applyAlignment="1">
      <alignment/>
    </xf>
    <xf numFmtId="165" fontId="4" fillId="0" borderId="3" xfId="0" applyFont="1" applyBorder="1" applyAlignment="1">
      <alignment/>
    </xf>
    <xf numFmtId="0" fontId="4" fillId="0" borderId="4" xfId="0" applyBorder="1" applyAlignment="1">
      <alignment/>
    </xf>
    <xf numFmtId="0" fontId="4" fillId="0" borderId="4" xfId="0" applyBorder="1" applyAlignment="1">
      <alignment wrapText="1"/>
    </xf>
    <xf numFmtId="165" fontId="4" fillId="0" borderId="4" xfId="0" applyBorder="1" applyAlignment="1">
      <alignment/>
    </xf>
    <xf numFmtId="165" fontId="4" fillId="0" borderId="4" xfId="0" applyFont="1" applyBorder="1" applyAlignment="1">
      <alignment/>
    </xf>
    <xf numFmtId="0" fontId="4" fillId="0" borderId="5" xfId="0" applyBorder="1" applyAlignment="1">
      <alignment/>
    </xf>
    <xf numFmtId="0" fontId="7" fillId="0" borderId="5" xfId="0" applyFont="1" applyBorder="1" applyAlignment="1">
      <alignment wrapText="1"/>
    </xf>
    <xf numFmtId="165" fontId="7" fillId="0" borderId="5" xfId="0" applyFont="1" applyBorder="1" applyAlignment="1">
      <alignment/>
    </xf>
    <xf numFmtId="0" fontId="4" fillId="0" borderId="6" xfId="0" applyBorder="1" applyAlignment="1">
      <alignment/>
    </xf>
    <xf numFmtId="0" fontId="7" fillId="0" borderId="6" xfId="0" applyFont="1" applyBorder="1" applyAlignment="1">
      <alignment wrapText="1"/>
    </xf>
    <xf numFmtId="165" fontId="7" fillId="0" borderId="6" xfId="0" applyFont="1" applyBorder="1" applyAlignment="1">
      <alignment/>
    </xf>
    <xf numFmtId="0" fontId="4" fillId="0" borderId="7" xfId="0" applyBorder="1" applyAlignment="1">
      <alignment/>
    </xf>
    <xf numFmtId="0" fontId="7" fillId="0" borderId="7" xfId="0" applyFont="1" applyBorder="1" applyAlignment="1">
      <alignment wrapText="1"/>
    </xf>
    <xf numFmtId="165" fontId="7" fillId="0" borderId="7" xfId="0" applyFont="1" applyBorder="1" applyAlignment="1">
      <alignment/>
    </xf>
    <xf numFmtId="165" fontId="4" fillId="0" borderId="2" xfId="0" applyBorder="1" applyAlignment="1">
      <alignment/>
    </xf>
    <xf numFmtId="165" fontId="4" fillId="0" borderId="8" xfId="0" applyFont="1" applyBorder="1" applyAlignment="1">
      <alignment/>
    </xf>
    <xf numFmtId="165" fontId="4" fillId="0" borderId="9" xfId="0" applyFill="1" applyBorder="1" applyAlignment="1">
      <alignment/>
    </xf>
    <xf numFmtId="165" fontId="4" fillId="0" borderId="9" xfId="0" applyFont="1" applyBorder="1" applyAlignment="1">
      <alignment/>
    </xf>
    <xf numFmtId="0" fontId="2" fillId="0" borderId="9" xfId="0" applyFont="1" applyBorder="1" applyAlignment="1">
      <alignment/>
    </xf>
    <xf numFmtId="165" fontId="2" fillId="0" borderId="9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1" xfId="0" applyBorder="1" applyAlignment="1">
      <alignment/>
    </xf>
    <xf numFmtId="0" fontId="4" fillId="0" borderId="12" xfId="0" applyBorder="1" applyAlignment="1">
      <alignment/>
    </xf>
    <xf numFmtId="0" fontId="4" fillId="0" borderId="13" xfId="0" applyBorder="1" applyAlignment="1">
      <alignment/>
    </xf>
    <xf numFmtId="165" fontId="7" fillId="0" borderId="5" xfId="0" applyFont="1" applyFill="1" applyBorder="1" applyAlignment="1">
      <alignment/>
    </xf>
    <xf numFmtId="0" fontId="7" fillId="0" borderId="1" xfId="0" applyFont="1" applyAlignment="1">
      <alignment/>
    </xf>
    <xf numFmtId="0" fontId="7" fillId="0" borderId="13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wrapText="1"/>
    </xf>
    <xf numFmtId="165" fontId="7" fillId="0" borderId="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wrapText="1"/>
    </xf>
    <xf numFmtId="165" fontId="7" fillId="0" borderId="15" xfId="0" applyFont="1" applyBorder="1" applyAlignment="1">
      <alignment/>
    </xf>
    <xf numFmtId="165" fontId="7" fillId="0" borderId="16" xfId="0" applyFont="1" applyFill="1" applyBorder="1" applyAlignment="1">
      <alignment/>
    </xf>
    <xf numFmtId="0" fontId="4" fillId="0" borderId="17" xfId="0" applyBorder="1" applyAlignment="1">
      <alignment/>
    </xf>
    <xf numFmtId="0" fontId="4" fillId="0" borderId="17" xfId="0" applyBorder="1" applyAlignment="1">
      <alignment wrapText="1"/>
    </xf>
    <xf numFmtId="165" fontId="4" fillId="0" borderId="18" xfId="0" applyFill="1" applyBorder="1" applyAlignment="1">
      <alignment/>
    </xf>
    <xf numFmtId="165" fontId="4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wrapText="1"/>
    </xf>
    <xf numFmtId="165" fontId="7" fillId="0" borderId="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wrapText="1"/>
    </xf>
    <xf numFmtId="165" fontId="7" fillId="0" borderId="5" xfId="0" applyFont="1" applyBorder="1" applyAlignment="1">
      <alignment/>
    </xf>
    <xf numFmtId="165" fontId="7" fillId="0" borderId="5" xfId="0" applyFont="1" applyFill="1" applyBorder="1" applyAlignment="1">
      <alignment/>
    </xf>
    <xf numFmtId="165" fontId="7" fillId="0" borderId="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wrapText="1"/>
    </xf>
    <xf numFmtId="165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wrapText="1"/>
    </xf>
    <xf numFmtId="165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wrapText="1"/>
    </xf>
    <xf numFmtId="165" fontId="7" fillId="0" borderId="25" xfId="0" applyFont="1" applyBorder="1" applyAlignment="1">
      <alignment/>
    </xf>
    <xf numFmtId="0" fontId="4" fillId="0" borderId="24" xfId="0" applyBorder="1" applyAlignment="1">
      <alignment/>
    </xf>
    <xf numFmtId="0" fontId="4" fillId="0" borderId="25" xfId="0" applyBorder="1" applyAlignment="1">
      <alignment/>
    </xf>
    <xf numFmtId="0" fontId="4" fillId="0" borderId="25" xfId="0" applyBorder="1" applyAlignment="1">
      <alignment wrapText="1"/>
    </xf>
    <xf numFmtId="165" fontId="4" fillId="0" borderId="25" xfId="0" applyBorder="1" applyAlignment="1">
      <alignment/>
    </xf>
    <xf numFmtId="165" fontId="4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5" xfId="0" applyFont="1" applyBorder="1" applyAlignment="1">
      <alignment/>
    </xf>
    <xf numFmtId="165" fontId="6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wrapText="1"/>
    </xf>
    <xf numFmtId="165" fontId="7" fillId="0" borderId="28" xfId="0" applyFont="1" applyBorder="1" applyAlignment="1">
      <alignment/>
    </xf>
    <xf numFmtId="165" fontId="7" fillId="0" borderId="29" xfId="0" applyFont="1" applyFill="1" applyBorder="1" applyAlignment="1">
      <alignment/>
    </xf>
    <xf numFmtId="165" fontId="7" fillId="0" borderId="30" xfId="0" applyFont="1" applyFill="1" applyBorder="1" applyAlignment="1">
      <alignment/>
    </xf>
    <xf numFmtId="0" fontId="8" fillId="0" borderId="5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1" xfId="0" applyFont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/>
    </xf>
    <xf numFmtId="16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9" fontId="4" fillId="0" borderId="15" xfId="0" applyNumberFormat="1" applyFont="1" applyBorder="1" applyAlignment="1">
      <alignment horizontal="center" vertical="top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4" fillId="0" borderId="32" xfId="0" applyFont="1" applyBorder="1" applyAlignment="1">
      <alignment horizontal="center" vertical="top"/>
    </xf>
    <xf numFmtId="0" fontId="7" fillId="0" borderId="32" xfId="0" applyFont="1" applyBorder="1" applyAlignment="1">
      <alignment wrapText="1"/>
    </xf>
    <xf numFmtId="165" fontId="7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4" fillId="0" borderId="33" xfId="0" applyFont="1" applyBorder="1" applyAlignment="1">
      <alignment horizontal="center" vertical="top"/>
    </xf>
    <xf numFmtId="0" fontId="7" fillId="0" borderId="33" xfId="0" applyFont="1" applyBorder="1" applyAlignment="1">
      <alignment wrapText="1"/>
    </xf>
    <xf numFmtId="165" fontId="7" fillId="0" borderId="33" xfId="0" applyFont="1" applyBorder="1" applyAlignment="1">
      <alignment/>
    </xf>
    <xf numFmtId="165" fontId="7" fillId="0" borderId="33" xfId="0" applyFont="1" applyFill="1" applyBorder="1" applyAlignment="1">
      <alignment/>
    </xf>
    <xf numFmtId="0" fontId="4" fillId="0" borderId="1" xfId="0" applyFont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36" xfId="0" applyFont="1" applyBorder="1" applyAlignment="1">
      <alignment/>
    </xf>
    <xf numFmtId="3" fontId="2" fillId="0" borderId="37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/>
    </xf>
    <xf numFmtId="165" fontId="4" fillId="0" borderId="39" xfId="0" applyFont="1" applyBorder="1" applyAlignment="1">
      <alignment/>
    </xf>
    <xf numFmtId="165" fontId="7" fillId="0" borderId="37" xfId="0" applyFont="1" applyBorder="1" applyAlignment="1">
      <alignment/>
    </xf>
    <xf numFmtId="165" fontId="7" fillId="0" borderId="40" xfId="0" applyFont="1" applyBorder="1" applyAlignment="1">
      <alignment/>
    </xf>
    <xf numFmtId="165" fontId="7" fillId="0" borderId="41" xfId="0" applyFont="1" applyBorder="1" applyAlignment="1">
      <alignment/>
    </xf>
    <xf numFmtId="165" fontId="6" fillId="0" borderId="42" xfId="0" applyFont="1" applyBorder="1" applyAlignment="1">
      <alignment/>
    </xf>
    <xf numFmtId="165" fontId="4" fillId="0" borderId="43" xfId="0" applyFont="1" applyBorder="1" applyAlignment="1">
      <alignment/>
    </xf>
    <xf numFmtId="165" fontId="7" fillId="0" borderId="44" xfId="0" applyFont="1" applyBorder="1" applyAlignment="1">
      <alignment/>
    </xf>
    <xf numFmtId="165" fontId="6" fillId="0" borderId="39" xfId="0" applyFont="1" applyBorder="1" applyAlignment="1">
      <alignment/>
    </xf>
    <xf numFmtId="165" fontId="7" fillId="0" borderId="45" xfId="0" applyFont="1" applyBorder="1" applyAlignment="1">
      <alignment/>
    </xf>
    <xf numFmtId="165" fontId="7" fillId="0" borderId="37" xfId="0" applyFont="1" applyBorder="1" applyAlignment="1">
      <alignment/>
    </xf>
    <xf numFmtId="165" fontId="7" fillId="0" borderId="41" xfId="0" applyFont="1" applyBorder="1" applyAlignment="1">
      <alignment/>
    </xf>
    <xf numFmtId="165" fontId="7" fillId="0" borderId="40" xfId="0" applyFont="1" applyBorder="1" applyAlignment="1">
      <alignment/>
    </xf>
    <xf numFmtId="165" fontId="4" fillId="0" borderId="46" xfId="0" applyFont="1" applyBorder="1" applyAlignment="1">
      <alignment/>
    </xf>
    <xf numFmtId="165" fontId="4" fillId="0" borderId="47" xfId="0" applyFont="1" applyBorder="1" applyAlignment="1">
      <alignment/>
    </xf>
    <xf numFmtId="165" fontId="7" fillId="0" borderId="48" xfId="0" applyFont="1" applyBorder="1" applyAlignment="1">
      <alignment/>
    </xf>
    <xf numFmtId="165" fontId="7" fillId="0" borderId="49" xfId="0" applyFont="1" applyBorder="1" applyAlignment="1">
      <alignment/>
    </xf>
    <xf numFmtId="165" fontId="6" fillId="0" borderId="50" xfId="0" applyFont="1" applyBorder="1" applyAlignment="1">
      <alignment/>
    </xf>
    <xf numFmtId="165" fontId="4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9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tabSelected="1" view="pageBreakPreview" zoomScale="60" zoomScaleNormal="90" workbookViewId="0" topLeftCell="A1">
      <selection activeCell="C5" sqref="C5"/>
    </sheetView>
  </sheetViews>
  <sheetFormatPr defaultColWidth="9.140625" defaultRowHeight="12.75" customHeight="1"/>
  <cols>
    <col min="1" max="1" width="5.421875" style="0" customWidth="1"/>
    <col min="2" max="2" width="6.7109375" style="0" customWidth="1"/>
    <col min="3" max="3" width="6.7109375" style="91" customWidth="1"/>
    <col min="4" max="4" width="53.140625" style="0" customWidth="1"/>
    <col min="5" max="5" width="16.8515625" style="0" customWidth="1"/>
    <col min="6" max="6" width="14.00390625" style="0" customWidth="1"/>
    <col min="7" max="7" width="9.421875" style="0" customWidth="1"/>
    <col min="8" max="8" width="15.00390625" style="5" customWidth="1"/>
    <col min="9" max="9" width="14.140625" style="5" customWidth="1"/>
    <col min="10" max="10" width="9.421875" style="5" customWidth="1"/>
    <col min="11" max="16384" width="11.57421875" style="105" bestFit="1" customWidth="1"/>
  </cols>
  <sheetData>
    <row r="1" spans="1:10" ht="12.75" customHeight="1">
      <c r="A1" s="105"/>
      <c r="B1" s="105"/>
      <c r="C1" s="106"/>
      <c r="D1" s="105"/>
      <c r="E1" s="105"/>
      <c r="F1" s="107"/>
      <c r="G1" s="108"/>
      <c r="H1" s="109"/>
      <c r="I1" s="109"/>
      <c r="J1" s="110"/>
    </row>
    <row r="2" spans="1:10" ht="18.75" customHeight="1">
      <c r="A2" s="155" t="s">
        <v>218</v>
      </c>
      <c r="B2" s="155"/>
      <c r="C2" s="155"/>
      <c r="D2" s="155"/>
      <c r="E2" s="155"/>
      <c r="F2" s="105"/>
      <c r="G2" s="105"/>
      <c r="H2" s="111"/>
      <c r="I2" s="111"/>
      <c r="J2" s="111"/>
    </row>
    <row r="3" spans="1:10" ht="12.75" customHeight="1">
      <c r="A3" s="1"/>
      <c r="B3" s="1"/>
      <c r="C3" s="90"/>
      <c r="D3" s="1"/>
      <c r="E3" s="105"/>
      <c r="F3" s="105"/>
      <c r="G3" s="105"/>
      <c r="H3" s="111"/>
      <c r="I3" s="111"/>
      <c r="J3" s="111"/>
    </row>
    <row r="4" spans="1:10" ht="12.75" customHeight="1" thickBot="1">
      <c r="A4" s="154"/>
      <c r="B4" s="154"/>
      <c r="C4" s="90"/>
      <c r="D4" s="1"/>
      <c r="E4" s="105"/>
      <c r="F4" s="105"/>
      <c r="G4" s="105"/>
      <c r="H4" s="111"/>
      <c r="I4" s="111"/>
      <c r="J4" s="111"/>
    </row>
    <row r="5" spans="1:10" ht="36.75" customHeight="1">
      <c r="A5" s="125" t="s">
        <v>0</v>
      </c>
      <c r="B5" s="126" t="s">
        <v>214</v>
      </c>
      <c r="C5" s="127" t="s">
        <v>213</v>
      </c>
      <c r="D5" s="128" t="s">
        <v>1</v>
      </c>
      <c r="E5" s="129" t="s">
        <v>209</v>
      </c>
      <c r="F5" s="129" t="s">
        <v>210</v>
      </c>
      <c r="G5" s="129" t="s">
        <v>207</v>
      </c>
      <c r="H5" s="129" t="s">
        <v>211</v>
      </c>
      <c r="I5" s="129" t="s">
        <v>212</v>
      </c>
      <c r="J5" s="133" t="s">
        <v>208</v>
      </c>
    </row>
    <row r="6" spans="1:10" ht="12.75" customHeight="1">
      <c r="A6" s="32">
        <v>1</v>
      </c>
      <c r="B6" s="32">
        <v>2</v>
      </c>
      <c r="C6" s="89">
        <v>3</v>
      </c>
      <c r="D6" s="32">
        <v>4</v>
      </c>
      <c r="E6" s="33">
        <v>6</v>
      </c>
      <c r="F6" s="33">
        <v>7</v>
      </c>
      <c r="G6" s="33">
        <v>8</v>
      </c>
      <c r="H6" s="33">
        <v>9</v>
      </c>
      <c r="I6" s="33">
        <v>10</v>
      </c>
      <c r="J6" s="134">
        <v>11</v>
      </c>
    </row>
    <row r="7" ht="12.75" customHeight="1" thickBot="1">
      <c r="J7" s="132"/>
    </row>
    <row r="8" spans="1:10" ht="15.75" customHeight="1" thickBot="1">
      <c r="A8" s="2" t="s">
        <v>3</v>
      </c>
      <c r="B8" s="2" t="s">
        <v>2</v>
      </c>
      <c r="C8" s="92" t="s">
        <v>2</v>
      </c>
      <c r="D8" s="3" t="s">
        <v>4</v>
      </c>
      <c r="E8" s="4">
        <v>3593</v>
      </c>
      <c r="F8" s="4">
        <v>3736.03</v>
      </c>
      <c r="G8" s="4">
        <v>103.98</v>
      </c>
      <c r="H8" s="7">
        <f>SUM(H9)</f>
        <v>3736.0299999999997</v>
      </c>
      <c r="I8" s="7">
        <f>SUM(I9)</f>
        <v>0</v>
      </c>
      <c r="J8" s="135">
        <f>SUM(I8/H8)*100</f>
        <v>0</v>
      </c>
    </row>
    <row r="9" spans="1:10" ht="18" customHeight="1" thickBot="1">
      <c r="A9" s="2" t="s">
        <v>2</v>
      </c>
      <c r="B9" s="2" t="s">
        <v>5</v>
      </c>
      <c r="C9" s="92" t="s">
        <v>2</v>
      </c>
      <c r="D9" s="3" t="s">
        <v>6</v>
      </c>
      <c r="E9" s="4">
        <v>3593</v>
      </c>
      <c r="F9" s="4">
        <v>3736.03</v>
      </c>
      <c r="G9" s="4">
        <v>103.98</v>
      </c>
      <c r="H9" s="7">
        <f>SUM(H10:H12)</f>
        <v>3736.0299999999997</v>
      </c>
      <c r="I9" s="7">
        <f>SUM(I10:I12)</f>
        <v>0</v>
      </c>
      <c r="J9" s="135">
        <f aca="true" t="shared" si="0" ref="J9:J60">SUM(I9/H9)*100</f>
        <v>0</v>
      </c>
    </row>
    <row r="10" spans="1:10" ht="51.75" customHeight="1">
      <c r="A10" s="34" t="s">
        <v>2</v>
      </c>
      <c r="B10" s="20" t="s">
        <v>2</v>
      </c>
      <c r="C10" s="93" t="s">
        <v>7</v>
      </c>
      <c r="D10" s="21" t="s">
        <v>8</v>
      </c>
      <c r="E10" s="22">
        <f>0-0</f>
        <v>0</v>
      </c>
      <c r="F10" s="22">
        <v>73.1</v>
      </c>
      <c r="G10" s="22">
        <v>0</v>
      </c>
      <c r="H10" s="22">
        <v>73.1</v>
      </c>
      <c r="I10" s="22">
        <v>0</v>
      </c>
      <c r="J10" s="136">
        <f t="shared" si="0"/>
        <v>0</v>
      </c>
    </row>
    <row r="11" spans="1:10" ht="14.25" customHeight="1">
      <c r="A11" s="35" t="s">
        <v>2</v>
      </c>
      <c r="B11" s="17" t="s">
        <v>2</v>
      </c>
      <c r="C11" s="94" t="s">
        <v>9</v>
      </c>
      <c r="D11" s="18" t="s">
        <v>10</v>
      </c>
      <c r="E11" s="19">
        <f>0-0</f>
        <v>0</v>
      </c>
      <c r="F11" s="19">
        <v>70.44</v>
      </c>
      <c r="G11" s="37">
        <v>0</v>
      </c>
      <c r="H11" s="19">
        <v>70.44</v>
      </c>
      <c r="I11" s="19">
        <v>0</v>
      </c>
      <c r="J11" s="137">
        <f t="shared" si="0"/>
        <v>0</v>
      </c>
    </row>
    <row r="12" spans="1:10" ht="39" thickBot="1">
      <c r="A12" s="36" t="s">
        <v>2</v>
      </c>
      <c r="B12" s="23" t="s">
        <v>2</v>
      </c>
      <c r="C12" s="95" t="s">
        <v>11</v>
      </c>
      <c r="D12" s="24" t="s">
        <v>12</v>
      </c>
      <c r="E12" s="25">
        <v>3593</v>
      </c>
      <c r="F12" s="25">
        <v>3592.49</v>
      </c>
      <c r="G12" s="25">
        <v>99.99</v>
      </c>
      <c r="H12" s="25">
        <v>3592.49</v>
      </c>
      <c r="I12" s="25">
        <v>0</v>
      </c>
      <c r="J12" s="138">
        <f t="shared" si="0"/>
        <v>0</v>
      </c>
    </row>
    <row r="13" ht="12.75" customHeight="1" thickBot="1">
      <c r="J13" s="139"/>
    </row>
    <row r="14" spans="1:10" ht="26.25" thickBot="1">
      <c r="A14" s="2" t="s">
        <v>13</v>
      </c>
      <c r="B14" s="2" t="s">
        <v>2</v>
      </c>
      <c r="C14" s="92" t="s">
        <v>2</v>
      </c>
      <c r="D14" s="3" t="s">
        <v>14</v>
      </c>
      <c r="E14" s="4">
        <f>0-0</f>
        <v>0</v>
      </c>
      <c r="F14" s="26">
        <v>7180</v>
      </c>
      <c r="G14" s="28">
        <v>0</v>
      </c>
      <c r="H14" s="27">
        <f>SUM(H15)</f>
        <v>98233.48</v>
      </c>
      <c r="I14" s="7">
        <f>SUM(I15)</f>
        <v>45000</v>
      </c>
      <c r="J14" s="135">
        <f t="shared" si="0"/>
        <v>45.809229195585864</v>
      </c>
    </row>
    <row r="15" spans="1:10" ht="17.25" customHeight="1" thickBot="1">
      <c r="A15" s="48" t="s">
        <v>2</v>
      </c>
      <c r="B15" s="48" t="s">
        <v>15</v>
      </c>
      <c r="C15" s="96" t="s">
        <v>2</v>
      </c>
      <c r="D15" s="49" t="s">
        <v>6</v>
      </c>
      <c r="E15" s="51">
        <f>SUM(E16:E17)</f>
        <v>0</v>
      </c>
      <c r="F15" s="51">
        <f>SUM(F16:F17)</f>
        <v>7180</v>
      </c>
      <c r="G15" s="50">
        <v>0</v>
      </c>
      <c r="H15" s="51">
        <f>SUM(H16:H17)</f>
        <v>98233.48</v>
      </c>
      <c r="I15" s="51">
        <f>SUM(I16:I17)</f>
        <v>45000</v>
      </c>
      <c r="J15" s="140">
        <f t="shared" si="0"/>
        <v>45.809229195585864</v>
      </c>
    </row>
    <row r="16" spans="1:10" s="118" customFormat="1" ht="17.25" customHeight="1" thickBot="1">
      <c r="A16" s="43" t="s">
        <v>2</v>
      </c>
      <c r="B16" s="44" t="s">
        <v>2</v>
      </c>
      <c r="C16" s="97" t="s">
        <v>16</v>
      </c>
      <c r="D16" s="45" t="s">
        <v>17</v>
      </c>
      <c r="E16" s="46">
        <f>0-0</f>
        <v>0</v>
      </c>
      <c r="F16" s="46">
        <v>7180</v>
      </c>
      <c r="G16" s="47">
        <v>0</v>
      </c>
      <c r="H16" s="46">
        <v>7180</v>
      </c>
      <c r="I16" s="46">
        <v>0</v>
      </c>
      <c r="J16" s="141">
        <f t="shared" si="0"/>
        <v>0</v>
      </c>
    </row>
    <row r="17" spans="1:10" s="118" customFormat="1" ht="17.25" customHeight="1" thickBot="1">
      <c r="A17" s="43" t="s">
        <v>2</v>
      </c>
      <c r="B17" s="44" t="s">
        <v>2</v>
      </c>
      <c r="C17" s="112" t="s">
        <v>216</v>
      </c>
      <c r="D17" s="45" t="s">
        <v>215</v>
      </c>
      <c r="E17" s="46">
        <f>0-0</f>
        <v>0</v>
      </c>
      <c r="F17" s="46">
        <v>0</v>
      </c>
      <c r="G17" s="47">
        <v>0</v>
      </c>
      <c r="H17" s="46">
        <v>91053.48</v>
      </c>
      <c r="I17" s="46">
        <v>45000</v>
      </c>
      <c r="J17" s="141">
        <f>SUM(I17/H17)*100</f>
        <v>49.421504812336664</v>
      </c>
    </row>
    <row r="18" ht="12.75" customHeight="1" thickBot="1">
      <c r="J18" s="142"/>
    </row>
    <row r="19" spans="1:10" ht="16.5" customHeight="1" thickBot="1">
      <c r="A19" s="2" t="s">
        <v>18</v>
      </c>
      <c r="B19" s="2" t="s">
        <v>2</v>
      </c>
      <c r="C19" s="92" t="s">
        <v>2</v>
      </c>
      <c r="D19" s="3" t="s">
        <v>19</v>
      </c>
      <c r="E19" s="7">
        <f>SUM(E20,E22)</f>
        <v>127000</v>
      </c>
      <c r="F19" s="7">
        <f>SUM(F20,F22)</f>
        <v>13402.22</v>
      </c>
      <c r="G19" s="4">
        <v>47.12</v>
      </c>
      <c r="H19" s="7">
        <f>SUM(H20,H22)</f>
        <v>33375</v>
      </c>
      <c r="I19" s="7">
        <f>SUM(I20,I22)</f>
        <v>45000</v>
      </c>
      <c r="J19" s="135">
        <f t="shared" si="0"/>
        <v>134.8314606741573</v>
      </c>
    </row>
    <row r="20" spans="1:10" ht="15.75" customHeight="1" thickBot="1">
      <c r="A20" s="2" t="s">
        <v>2</v>
      </c>
      <c r="B20" s="2" t="s">
        <v>20</v>
      </c>
      <c r="C20" s="92" t="s">
        <v>2</v>
      </c>
      <c r="D20" s="3" t="s">
        <v>21</v>
      </c>
      <c r="E20" s="7">
        <f>SUM(E21:E21)</f>
        <v>0</v>
      </c>
      <c r="F20" s="7">
        <f>SUM(F21:F21)</f>
        <v>315</v>
      </c>
      <c r="G20" s="4" t="s">
        <v>2</v>
      </c>
      <c r="H20" s="7">
        <f>SUM(H21:H21)</f>
        <v>315</v>
      </c>
      <c r="I20" s="7">
        <f>SUM(I21:I21)</f>
        <v>0</v>
      </c>
      <c r="J20" s="135">
        <f t="shared" si="0"/>
        <v>0</v>
      </c>
    </row>
    <row r="21" spans="1:10" s="118" customFormat="1" ht="18" customHeight="1" thickBot="1">
      <c r="A21" s="62" t="s">
        <v>2</v>
      </c>
      <c r="B21" s="63" t="s">
        <v>2</v>
      </c>
      <c r="C21" s="98" t="s">
        <v>9</v>
      </c>
      <c r="D21" s="64" t="s">
        <v>10</v>
      </c>
      <c r="E21" s="65">
        <f>0-0</f>
        <v>0</v>
      </c>
      <c r="F21" s="65">
        <v>315</v>
      </c>
      <c r="G21" s="65" t="s">
        <v>2</v>
      </c>
      <c r="H21" s="65">
        <v>315</v>
      </c>
      <c r="I21" s="65">
        <v>0</v>
      </c>
      <c r="J21" s="143">
        <f t="shared" si="0"/>
        <v>0</v>
      </c>
    </row>
    <row r="22" spans="1:10" ht="17.25" customHeight="1" thickBot="1">
      <c r="A22" s="2" t="s">
        <v>2</v>
      </c>
      <c r="B22" s="2" t="s">
        <v>24</v>
      </c>
      <c r="C22" s="92" t="s">
        <v>2</v>
      </c>
      <c r="D22" s="3" t="s">
        <v>6</v>
      </c>
      <c r="E22" s="7">
        <f>SUM(E23:E24)</f>
        <v>127000</v>
      </c>
      <c r="F22" s="7">
        <f>SUM(F23:F24)</f>
        <v>13087.22</v>
      </c>
      <c r="G22" s="4">
        <v>10.3</v>
      </c>
      <c r="H22" s="7">
        <f>SUM(H23:H24)</f>
        <v>33060</v>
      </c>
      <c r="I22" s="7">
        <f>SUM(I23:I24)</f>
        <v>45000</v>
      </c>
      <c r="J22" s="135">
        <f t="shared" si="0"/>
        <v>136.11615245009074</v>
      </c>
    </row>
    <row r="23" spans="1:10" s="118" customFormat="1" ht="30" customHeight="1">
      <c r="A23" s="52" t="s">
        <v>2</v>
      </c>
      <c r="B23" s="53" t="s">
        <v>2</v>
      </c>
      <c r="C23" s="93" t="s">
        <v>25</v>
      </c>
      <c r="D23" s="54" t="s">
        <v>26</v>
      </c>
      <c r="E23" s="55">
        <v>3000</v>
      </c>
      <c r="F23" s="55">
        <v>795</v>
      </c>
      <c r="G23" s="55">
        <v>26.5</v>
      </c>
      <c r="H23" s="55">
        <v>1060</v>
      </c>
      <c r="I23" s="55">
        <v>1000</v>
      </c>
      <c r="J23" s="144">
        <f t="shared" si="0"/>
        <v>94.33962264150944</v>
      </c>
    </row>
    <row r="24" spans="1:10" s="118" customFormat="1" ht="54" customHeight="1" thickBot="1">
      <c r="A24" s="39" t="s">
        <v>2</v>
      </c>
      <c r="B24" s="40" t="s">
        <v>2</v>
      </c>
      <c r="C24" s="95" t="s">
        <v>7</v>
      </c>
      <c r="D24" s="41" t="s">
        <v>8</v>
      </c>
      <c r="E24" s="42">
        <v>124000</v>
      </c>
      <c r="F24" s="42">
        <v>12292.22</v>
      </c>
      <c r="G24" s="42">
        <v>9.91</v>
      </c>
      <c r="H24" s="42">
        <v>32000</v>
      </c>
      <c r="I24" s="42">
        <v>44000</v>
      </c>
      <c r="J24" s="145">
        <f t="shared" si="0"/>
        <v>137.5</v>
      </c>
    </row>
    <row r="25" ht="12.75" customHeight="1" thickBot="1">
      <c r="J25" s="139"/>
    </row>
    <row r="26" spans="1:10" ht="18.75" customHeight="1" thickBot="1">
      <c r="A26" s="2" t="s">
        <v>27</v>
      </c>
      <c r="B26" s="2" t="s">
        <v>2</v>
      </c>
      <c r="C26" s="92" t="s">
        <v>2</v>
      </c>
      <c r="D26" s="3" t="s">
        <v>28</v>
      </c>
      <c r="E26" s="7">
        <f>SUM(E27,E29,E31)</f>
        <v>7722799</v>
      </c>
      <c r="F26" s="7">
        <f>SUM(F27,F29,F31)</f>
        <v>6213552.4799999995</v>
      </c>
      <c r="G26" s="4">
        <v>76.16</v>
      </c>
      <c r="H26" s="7">
        <f>SUM(H27,H29,H31)</f>
        <v>7951840.67</v>
      </c>
      <c r="I26" s="7">
        <f>SUM(I27,I29,I31)</f>
        <v>7849292</v>
      </c>
      <c r="J26" s="135">
        <f t="shared" si="0"/>
        <v>98.710378209829</v>
      </c>
    </row>
    <row r="27" spans="1:10" ht="17.25" customHeight="1" thickBot="1">
      <c r="A27" s="2" t="s">
        <v>2</v>
      </c>
      <c r="B27" s="2" t="s">
        <v>29</v>
      </c>
      <c r="C27" s="92" t="s">
        <v>2</v>
      </c>
      <c r="D27" s="3" t="s">
        <v>30</v>
      </c>
      <c r="E27" s="7">
        <f>SUM(E28:E28)</f>
        <v>70000</v>
      </c>
      <c r="F27" s="7">
        <f>SUM(F28:F28)</f>
        <v>18609.25</v>
      </c>
      <c r="G27" s="4">
        <v>26.58</v>
      </c>
      <c r="H27" s="7">
        <f>SUM(H28:H28)</f>
        <v>20000</v>
      </c>
      <c r="I27" s="7">
        <f>SUM(I28:I28)</f>
        <v>20000</v>
      </c>
      <c r="J27" s="135">
        <f t="shared" si="0"/>
        <v>100</v>
      </c>
    </row>
    <row r="28" spans="1:10" s="118" customFormat="1" ht="18.75" customHeight="1" thickBot="1">
      <c r="A28" s="62" t="s">
        <v>2</v>
      </c>
      <c r="B28" s="63" t="s">
        <v>2</v>
      </c>
      <c r="C28" s="98" t="s">
        <v>9</v>
      </c>
      <c r="D28" s="64" t="s">
        <v>10</v>
      </c>
      <c r="E28" s="65">
        <v>70000</v>
      </c>
      <c r="F28" s="65">
        <v>18609.25</v>
      </c>
      <c r="G28" s="65">
        <v>26.58</v>
      </c>
      <c r="H28" s="65">
        <v>20000</v>
      </c>
      <c r="I28" s="65">
        <v>20000</v>
      </c>
      <c r="J28" s="143">
        <f t="shared" si="0"/>
        <v>100</v>
      </c>
    </row>
    <row r="29" spans="1:10" ht="18" customHeight="1" thickBot="1">
      <c r="A29" s="2" t="s">
        <v>2</v>
      </c>
      <c r="B29" s="2" t="s">
        <v>33</v>
      </c>
      <c r="C29" s="92" t="s">
        <v>2</v>
      </c>
      <c r="D29" s="3" t="s">
        <v>34</v>
      </c>
      <c r="E29" s="7">
        <f>SUM(E30)</f>
        <v>3700</v>
      </c>
      <c r="F29" s="7">
        <f>SUM(F30)</f>
        <v>3226.64</v>
      </c>
      <c r="G29" s="4">
        <v>87.21</v>
      </c>
      <c r="H29" s="7">
        <f>SUM(H30)</f>
        <v>3700</v>
      </c>
      <c r="I29" s="7">
        <f>SUM(I30)</f>
        <v>3700</v>
      </c>
      <c r="J29" s="135">
        <f t="shared" si="0"/>
        <v>100</v>
      </c>
    </row>
    <row r="30" spans="1:10" s="118" customFormat="1" ht="27" customHeight="1" thickBot="1">
      <c r="A30" s="62" t="s">
        <v>2</v>
      </c>
      <c r="B30" s="63" t="s">
        <v>2</v>
      </c>
      <c r="C30" s="98" t="s">
        <v>31</v>
      </c>
      <c r="D30" s="64" t="s">
        <v>32</v>
      </c>
      <c r="E30" s="65">
        <v>3700</v>
      </c>
      <c r="F30" s="65">
        <v>3226.64</v>
      </c>
      <c r="G30" s="65">
        <v>87.21</v>
      </c>
      <c r="H30" s="65">
        <v>3700</v>
      </c>
      <c r="I30" s="65">
        <v>3700</v>
      </c>
      <c r="J30" s="143">
        <f t="shared" si="0"/>
        <v>100</v>
      </c>
    </row>
    <row r="31" spans="1:10" ht="18" customHeight="1" thickBot="1">
      <c r="A31" s="2" t="s">
        <v>2</v>
      </c>
      <c r="B31" s="2" t="s">
        <v>35</v>
      </c>
      <c r="C31" s="92" t="s">
        <v>2</v>
      </c>
      <c r="D31" s="3" t="s">
        <v>36</v>
      </c>
      <c r="E31" s="7">
        <f>SUM(E32:E39)</f>
        <v>7649099</v>
      </c>
      <c r="F31" s="7">
        <f>SUM(F32:F39)</f>
        <v>6191716.59</v>
      </c>
      <c r="G31" s="4">
        <v>76.83</v>
      </c>
      <c r="H31" s="7">
        <f>SUM(H32:H39)</f>
        <v>7928140.67</v>
      </c>
      <c r="I31" s="7">
        <f>SUM(I32:I39)</f>
        <v>7825592</v>
      </c>
      <c r="J31" s="135">
        <f t="shared" si="0"/>
        <v>98.70652307686665</v>
      </c>
    </row>
    <row r="32" spans="1:10" s="118" customFormat="1" ht="27" customHeight="1">
      <c r="A32" s="52" t="s">
        <v>2</v>
      </c>
      <c r="B32" s="53" t="s">
        <v>2</v>
      </c>
      <c r="C32" s="93" t="s">
        <v>37</v>
      </c>
      <c r="D32" s="54" t="s">
        <v>38</v>
      </c>
      <c r="E32" s="55">
        <v>545299</v>
      </c>
      <c r="F32" s="55">
        <v>398650.7</v>
      </c>
      <c r="G32" s="55">
        <v>73.11</v>
      </c>
      <c r="H32" s="55">
        <v>441334.33</v>
      </c>
      <c r="I32" s="55">
        <v>537040</v>
      </c>
      <c r="J32" s="144">
        <f t="shared" si="0"/>
        <v>121.68552580081409</v>
      </c>
    </row>
    <row r="33" spans="1:10" s="118" customFormat="1" ht="32.25" customHeight="1">
      <c r="A33" s="56" t="s">
        <v>2</v>
      </c>
      <c r="B33" s="57" t="s">
        <v>2</v>
      </c>
      <c r="C33" s="94" t="s">
        <v>25</v>
      </c>
      <c r="D33" s="58" t="s">
        <v>26</v>
      </c>
      <c r="E33" s="59">
        <v>1000</v>
      </c>
      <c r="F33" s="59">
        <v>11009</v>
      </c>
      <c r="G33" s="59">
        <v>1100.9</v>
      </c>
      <c r="H33" s="59">
        <v>15600</v>
      </c>
      <c r="I33" s="59">
        <v>12000</v>
      </c>
      <c r="J33" s="146">
        <f t="shared" si="0"/>
        <v>76.92307692307693</v>
      </c>
    </row>
    <row r="34" spans="1:10" s="118" customFormat="1" ht="30.75" customHeight="1">
      <c r="A34" s="56" t="s">
        <v>2</v>
      </c>
      <c r="B34" s="57" t="s">
        <v>2</v>
      </c>
      <c r="C34" s="94" t="s">
        <v>41</v>
      </c>
      <c r="D34" s="58" t="s">
        <v>42</v>
      </c>
      <c r="E34" s="59">
        <f>0-0</f>
        <v>0</v>
      </c>
      <c r="F34" s="59">
        <v>111776.27</v>
      </c>
      <c r="G34" s="60">
        <v>0</v>
      </c>
      <c r="H34" s="59">
        <v>116987.27</v>
      </c>
      <c r="I34" s="59">
        <v>20844</v>
      </c>
      <c r="J34" s="146">
        <f t="shared" si="0"/>
        <v>17.817323201062816</v>
      </c>
    </row>
    <row r="35" spans="1:10" s="118" customFormat="1" ht="17.25" customHeight="1">
      <c r="A35" s="56" t="s">
        <v>2</v>
      </c>
      <c r="B35" s="57" t="s">
        <v>2</v>
      </c>
      <c r="C35" s="94" t="s">
        <v>16</v>
      </c>
      <c r="D35" s="58" t="s">
        <v>17</v>
      </c>
      <c r="E35" s="59">
        <v>20000</v>
      </c>
      <c r="F35" s="59">
        <v>8149.9</v>
      </c>
      <c r="G35" s="59">
        <v>40.75</v>
      </c>
      <c r="H35" s="59">
        <v>10867</v>
      </c>
      <c r="I35" s="59">
        <v>20000</v>
      </c>
      <c r="J35" s="146">
        <f t="shared" si="0"/>
        <v>184.0434342504831</v>
      </c>
    </row>
    <row r="36" spans="1:10" s="118" customFormat="1" ht="57" customHeight="1">
      <c r="A36" s="56" t="s">
        <v>2</v>
      </c>
      <c r="B36" s="57" t="s">
        <v>2</v>
      </c>
      <c r="C36" s="94" t="s">
        <v>7</v>
      </c>
      <c r="D36" s="58" t="s">
        <v>8</v>
      </c>
      <c r="E36" s="59">
        <v>6756000</v>
      </c>
      <c r="F36" s="59">
        <v>4761196.75</v>
      </c>
      <c r="G36" s="59">
        <v>70.47</v>
      </c>
      <c r="H36" s="59">
        <v>6318000</v>
      </c>
      <c r="I36" s="59">
        <v>6589000</v>
      </c>
      <c r="J36" s="146">
        <f t="shared" si="0"/>
        <v>104.28933206710984</v>
      </c>
    </row>
    <row r="37" spans="1:10" s="118" customFormat="1" ht="12.75" customHeight="1">
      <c r="A37" s="56" t="s">
        <v>2</v>
      </c>
      <c r="B37" s="57" t="s">
        <v>2</v>
      </c>
      <c r="C37" s="94" t="s">
        <v>43</v>
      </c>
      <c r="D37" s="58" t="s">
        <v>44</v>
      </c>
      <c r="E37" s="59">
        <v>91000</v>
      </c>
      <c r="F37" s="59">
        <v>65367.52</v>
      </c>
      <c r="G37" s="59">
        <v>71.83</v>
      </c>
      <c r="H37" s="59">
        <v>91000</v>
      </c>
      <c r="I37" s="59">
        <v>67400</v>
      </c>
      <c r="J37" s="146">
        <f t="shared" si="0"/>
        <v>74.06593406593407</v>
      </c>
    </row>
    <row r="38" spans="1:10" s="118" customFormat="1" ht="12.75" customHeight="1">
      <c r="A38" s="56" t="s">
        <v>2</v>
      </c>
      <c r="B38" s="57" t="s">
        <v>2</v>
      </c>
      <c r="C38" s="94" t="s">
        <v>22</v>
      </c>
      <c r="D38" s="58" t="s">
        <v>23</v>
      </c>
      <c r="E38" s="59">
        <v>235800</v>
      </c>
      <c r="F38" s="59">
        <v>524869.38</v>
      </c>
      <c r="G38" s="59">
        <v>222.59</v>
      </c>
      <c r="H38" s="59">
        <v>623655</v>
      </c>
      <c r="I38" s="59">
        <v>379308</v>
      </c>
      <c r="J38" s="146">
        <f t="shared" si="0"/>
        <v>60.82016499506939</v>
      </c>
    </row>
    <row r="39" spans="1:10" s="118" customFormat="1" ht="13.5" thickBot="1">
      <c r="A39" s="39" t="s">
        <v>2</v>
      </c>
      <c r="B39" s="40" t="s">
        <v>2</v>
      </c>
      <c r="C39" s="95" t="s">
        <v>9</v>
      </c>
      <c r="D39" s="41" t="s">
        <v>10</v>
      </c>
      <c r="E39" s="42">
        <f>0-0</f>
        <v>0</v>
      </c>
      <c r="F39" s="42">
        <v>310697.07</v>
      </c>
      <c r="G39" s="61">
        <v>0</v>
      </c>
      <c r="H39" s="42">
        <v>310697.07</v>
      </c>
      <c r="I39" s="42">
        <v>200000</v>
      </c>
      <c r="J39" s="145">
        <f t="shared" si="0"/>
        <v>64.37138271049675</v>
      </c>
    </row>
    <row r="40" ht="12.75" customHeight="1" thickBot="1">
      <c r="J40" s="139"/>
    </row>
    <row r="41" spans="1:10" ht="18.75" customHeight="1" thickBot="1">
      <c r="A41" s="6" t="s">
        <v>45</v>
      </c>
      <c r="B41" s="2" t="s">
        <v>2</v>
      </c>
      <c r="C41" s="92" t="s">
        <v>2</v>
      </c>
      <c r="D41" s="3" t="s">
        <v>46</v>
      </c>
      <c r="E41" s="4">
        <v>714000</v>
      </c>
      <c r="F41" s="4">
        <v>682607.26</v>
      </c>
      <c r="G41" s="4">
        <v>95.6</v>
      </c>
      <c r="H41" s="7">
        <f>SUM(H42,H45)</f>
        <v>824427.51</v>
      </c>
      <c r="I41" s="7">
        <f>SUM(I42,I45)</f>
        <v>828000</v>
      </c>
      <c r="J41" s="135">
        <f t="shared" si="0"/>
        <v>100.43332979026864</v>
      </c>
    </row>
    <row r="42" spans="1:10" ht="19.5" customHeight="1" thickBot="1">
      <c r="A42" s="2" t="s">
        <v>2</v>
      </c>
      <c r="B42" s="2" t="s">
        <v>47</v>
      </c>
      <c r="C42" s="92" t="s">
        <v>2</v>
      </c>
      <c r="D42" s="3" t="s">
        <v>48</v>
      </c>
      <c r="E42" s="4">
        <v>10000</v>
      </c>
      <c r="F42" s="4">
        <v>3722.38</v>
      </c>
      <c r="G42" s="4">
        <v>37.22</v>
      </c>
      <c r="H42" s="7">
        <f>SUM(H43:H44)</f>
        <v>5067.0599999999995</v>
      </c>
      <c r="I42" s="7">
        <f>SUM(I43:I44)</f>
        <v>5000</v>
      </c>
      <c r="J42" s="135">
        <f t="shared" si="0"/>
        <v>98.67655010992569</v>
      </c>
    </row>
    <row r="43" spans="1:10" s="118" customFormat="1" ht="14.25" customHeight="1">
      <c r="A43" s="52" t="s">
        <v>2</v>
      </c>
      <c r="B43" s="53" t="s">
        <v>2</v>
      </c>
      <c r="C43" s="93" t="s">
        <v>16</v>
      </c>
      <c r="D43" s="54" t="s">
        <v>17</v>
      </c>
      <c r="E43" s="55">
        <v>10000</v>
      </c>
      <c r="F43" s="55">
        <v>2235.32</v>
      </c>
      <c r="G43" s="55">
        <v>22.35</v>
      </c>
      <c r="H43" s="55">
        <v>3580</v>
      </c>
      <c r="I43" s="55">
        <v>5000</v>
      </c>
      <c r="J43" s="144">
        <f t="shared" si="0"/>
        <v>139.66480446927375</v>
      </c>
    </row>
    <row r="44" spans="1:10" s="118" customFormat="1" ht="15" customHeight="1" thickBot="1">
      <c r="A44" s="39" t="s">
        <v>2</v>
      </c>
      <c r="B44" s="40" t="s">
        <v>2</v>
      </c>
      <c r="C44" s="95" t="s">
        <v>22</v>
      </c>
      <c r="D44" s="41" t="s">
        <v>23</v>
      </c>
      <c r="E44" s="42">
        <f>0-0</f>
        <v>0</v>
      </c>
      <c r="F44" s="42">
        <v>1487.06</v>
      </c>
      <c r="G44" s="42" t="s">
        <v>2</v>
      </c>
      <c r="H44" s="42">
        <v>1487.06</v>
      </c>
      <c r="I44" s="42">
        <v>0</v>
      </c>
      <c r="J44" s="145">
        <f t="shared" si="0"/>
        <v>0</v>
      </c>
    </row>
    <row r="45" spans="1:10" ht="19.5" customHeight="1" thickBot="1">
      <c r="A45" s="2" t="s">
        <v>2</v>
      </c>
      <c r="B45" s="2" t="s">
        <v>49</v>
      </c>
      <c r="C45" s="92" t="s">
        <v>2</v>
      </c>
      <c r="D45" s="3" t="s">
        <v>50</v>
      </c>
      <c r="E45" s="4">
        <v>704000</v>
      </c>
      <c r="F45" s="4">
        <v>678884.88</v>
      </c>
      <c r="G45" s="4">
        <v>96.43</v>
      </c>
      <c r="H45" s="7">
        <f>SUM(H46:H49)</f>
        <v>819360.45</v>
      </c>
      <c r="I45" s="7">
        <f>SUM(I46:I49)</f>
        <v>823000</v>
      </c>
      <c r="J45" s="135">
        <f t="shared" si="0"/>
        <v>100.4441940052147</v>
      </c>
    </row>
    <row r="46" spans="1:10" s="118" customFormat="1" ht="55.5" customHeight="1">
      <c r="A46" s="52" t="s">
        <v>2</v>
      </c>
      <c r="B46" s="53" t="s">
        <v>2</v>
      </c>
      <c r="C46" s="93" t="s">
        <v>7</v>
      </c>
      <c r="D46" s="54" t="s">
        <v>8</v>
      </c>
      <c r="E46" s="55">
        <v>701000</v>
      </c>
      <c r="F46" s="55">
        <v>676024.43</v>
      </c>
      <c r="G46" s="55">
        <v>96.44</v>
      </c>
      <c r="H46" s="55">
        <v>815000</v>
      </c>
      <c r="I46" s="55">
        <v>820000</v>
      </c>
      <c r="J46" s="144">
        <f t="shared" si="0"/>
        <v>100.61349693251533</v>
      </c>
    </row>
    <row r="47" spans="1:10" s="118" customFormat="1" ht="12.75" customHeight="1">
      <c r="A47" s="56" t="s">
        <v>2</v>
      </c>
      <c r="B47" s="57" t="s">
        <v>2</v>
      </c>
      <c r="C47" s="94" t="s">
        <v>22</v>
      </c>
      <c r="D47" s="58" t="s">
        <v>23</v>
      </c>
      <c r="E47" s="59">
        <f>0-0</f>
        <v>0</v>
      </c>
      <c r="F47" s="59">
        <v>1070.45</v>
      </c>
      <c r="G47" s="59" t="s">
        <v>2</v>
      </c>
      <c r="H47" s="59">
        <v>1070.45</v>
      </c>
      <c r="I47" s="59">
        <v>0</v>
      </c>
      <c r="J47" s="146">
        <f t="shared" si="0"/>
        <v>0</v>
      </c>
    </row>
    <row r="48" spans="1:10" s="118" customFormat="1" ht="12.75" customHeight="1">
      <c r="A48" s="56" t="s">
        <v>2</v>
      </c>
      <c r="B48" s="57" t="s">
        <v>2</v>
      </c>
      <c r="C48" s="94" t="s">
        <v>9</v>
      </c>
      <c r="D48" s="58" t="s">
        <v>10</v>
      </c>
      <c r="E48" s="59">
        <f>0-0</f>
        <v>0</v>
      </c>
      <c r="F48" s="59">
        <v>290</v>
      </c>
      <c r="G48" s="59" t="s">
        <v>2</v>
      </c>
      <c r="H48" s="59">
        <v>290</v>
      </c>
      <c r="I48" s="59">
        <v>0</v>
      </c>
      <c r="J48" s="146">
        <f t="shared" si="0"/>
        <v>0</v>
      </c>
    </row>
    <row r="49" spans="1:10" s="118" customFormat="1" ht="45.75" customHeight="1" thickBot="1">
      <c r="A49" s="39" t="s">
        <v>2</v>
      </c>
      <c r="B49" s="40" t="s">
        <v>2</v>
      </c>
      <c r="C49" s="95" t="s">
        <v>51</v>
      </c>
      <c r="D49" s="41" t="s">
        <v>52</v>
      </c>
      <c r="E49" s="42">
        <v>3000</v>
      </c>
      <c r="F49" s="42">
        <v>1500</v>
      </c>
      <c r="G49" s="42">
        <v>50</v>
      </c>
      <c r="H49" s="42">
        <v>3000</v>
      </c>
      <c r="I49" s="42">
        <v>3000</v>
      </c>
      <c r="J49" s="145">
        <f t="shared" si="0"/>
        <v>100</v>
      </c>
    </row>
    <row r="50" ht="12.75" customHeight="1" thickBot="1">
      <c r="J50" s="139"/>
    </row>
    <row r="51" spans="1:10" ht="18.75" customHeight="1" thickBot="1">
      <c r="A51" s="2" t="s">
        <v>53</v>
      </c>
      <c r="B51" s="2" t="s">
        <v>2</v>
      </c>
      <c r="C51" s="92" t="s">
        <v>2</v>
      </c>
      <c r="D51" s="3" t="s">
        <v>54</v>
      </c>
      <c r="E51" s="7">
        <f>SUM(E52,E54,E60,E62)</f>
        <v>1287957</v>
      </c>
      <c r="F51" s="7">
        <f>SUM(F52,F54,F60,F62)</f>
        <v>912776.3200000001</v>
      </c>
      <c r="G51" s="4">
        <v>53.22</v>
      </c>
      <c r="H51" s="7">
        <f>SUM(H52,H54,H60,H62)</f>
        <v>1199042</v>
      </c>
      <c r="I51" s="7">
        <f>SUM(I52,I54,I60,I62)</f>
        <v>1217860</v>
      </c>
      <c r="J51" s="135">
        <f t="shared" si="0"/>
        <v>101.56941958663666</v>
      </c>
    </row>
    <row r="52" spans="1:10" ht="18" customHeight="1" thickBot="1">
      <c r="A52" s="2" t="s">
        <v>2</v>
      </c>
      <c r="B52" s="2" t="s">
        <v>55</v>
      </c>
      <c r="C52" s="92" t="s">
        <v>2</v>
      </c>
      <c r="D52" s="3" t="s">
        <v>56</v>
      </c>
      <c r="E52" s="7">
        <f>SUM(E53)</f>
        <v>287360</v>
      </c>
      <c r="F52" s="7">
        <f>SUM(F53)</f>
        <v>215549</v>
      </c>
      <c r="G52" s="4">
        <v>75.01</v>
      </c>
      <c r="H52" s="7">
        <f>SUM(H53)</f>
        <v>287360</v>
      </c>
      <c r="I52" s="7">
        <f>SUM(I53)</f>
        <v>287360</v>
      </c>
      <c r="J52" s="135">
        <f t="shared" si="0"/>
        <v>100</v>
      </c>
    </row>
    <row r="53" spans="1:10" s="118" customFormat="1" ht="43.5" customHeight="1" thickBot="1">
      <c r="A53" s="62" t="s">
        <v>2</v>
      </c>
      <c r="B53" s="63" t="s">
        <v>2</v>
      </c>
      <c r="C53" s="98" t="s">
        <v>11</v>
      </c>
      <c r="D53" s="64" t="s">
        <v>12</v>
      </c>
      <c r="E53" s="65">
        <v>287360</v>
      </c>
      <c r="F53" s="65">
        <v>215549</v>
      </c>
      <c r="G53" s="65">
        <v>75.01</v>
      </c>
      <c r="H53" s="65">
        <v>287360</v>
      </c>
      <c r="I53" s="65">
        <v>287360</v>
      </c>
      <c r="J53" s="143">
        <f t="shared" si="0"/>
        <v>100</v>
      </c>
    </row>
    <row r="54" spans="1:10" ht="18.75" customHeight="1" thickBot="1">
      <c r="A54" s="2" t="s">
        <v>2</v>
      </c>
      <c r="B54" s="2" t="s">
        <v>57</v>
      </c>
      <c r="C54" s="92" t="s">
        <v>2</v>
      </c>
      <c r="D54" s="3" t="s">
        <v>58</v>
      </c>
      <c r="E54" s="7">
        <f>SUM(E55:E59)</f>
        <v>984245</v>
      </c>
      <c r="F54" s="7">
        <f>SUM(F55:F59)</f>
        <v>672667.3200000001</v>
      </c>
      <c r="G54" s="4">
        <v>47.66</v>
      </c>
      <c r="H54" s="7">
        <f>SUM(H55:H59)</f>
        <v>887122</v>
      </c>
      <c r="I54" s="7">
        <f>SUM(I55:I59)</f>
        <v>930500</v>
      </c>
      <c r="J54" s="135">
        <f t="shared" si="0"/>
        <v>104.8897445898084</v>
      </c>
    </row>
    <row r="55" spans="1:10" s="130" customFormat="1" ht="58.5" customHeight="1">
      <c r="A55" s="52" t="s">
        <v>2</v>
      </c>
      <c r="B55" s="53" t="s">
        <v>2</v>
      </c>
      <c r="C55" s="93" t="s">
        <v>7</v>
      </c>
      <c r="D55" s="54" t="s">
        <v>8</v>
      </c>
      <c r="E55" s="55">
        <v>226000</v>
      </c>
      <c r="F55" s="55">
        <v>141164.93</v>
      </c>
      <c r="G55" s="55">
        <v>62.46</v>
      </c>
      <c r="H55" s="55">
        <v>190000</v>
      </c>
      <c r="I55" s="55">
        <v>220000</v>
      </c>
      <c r="J55" s="144">
        <f t="shared" si="0"/>
        <v>115.78947368421053</v>
      </c>
    </row>
    <row r="56" spans="1:10" s="130" customFormat="1" ht="12.75">
      <c r="A56" s="56" t="s">
        <v>2</v>
      </c>
      <c r="B56" s="57" t="s">
        <v>2</v>
      </c>
      <c r="C56" s="94" t="s">
        <v>43</v>
      </c>
      <c r="D56" s="58" t="s">
        <v>44</v>
      </c>
      <c r="E56" s="59">
        <v>700000</v>
      </c>
      <c r="F56" s="59">
        <v>476018.83</v>
      </c>
      <c r="G56" s="59">
        <v>68</v>
      </c>
      <c r="H56" s="59">
        <v>634692</v>
      </c>
      <c r="I56" s="59">
        <v>660000</v>
      </c>
      <c r="J56" s="146">
        <f t="shared" si="0"/>
        <v>103.98744587926112</v>
      </c>
    </row>
    <row r="57" spans="1:10" s="130" customFormat="1" ht="12.75" customHeight="1">
      <c r="A57" s="56" t="s">
        <v>2</v>
      </c>
      <c r="B57" s="57" t="s">
        <v>2</v>
      </c>
      <c r="C57" s="94" t="s">
        <v>22</v>
      </c>
      <c r="D57" s="58" t="s">
        <v>23</v>
      </c>
      <c r="E57" s="59">
        <v>500</v>
      </c>
      <c r="F57" s="59">
        <v>238</v>
      </c>
      <c r="G57" s="59">
        <v>47.6</v>
      </c>
      <c r="H57" s="59">
        <v>320</v>
      </c>
      <c r="I57" s="59">
        <v>500</v>
      </c>
      <c r="J57" s="146">
        <f t="shared" si="0"/>
        <v>156.25</v>
      </c>
    </row>
    <row r="58" spans="1:10" s="118" customFormat="1" ht="12.75" customHeight="1">
      <c r="A58" s="56" t="s">
        <v>2</v>
      </c>
      <c r="B58" s="57" t="s">
        <v>2</v>
      </c>
      <c r="C58" s="94" t="s">
        <v>9</v>
      </c>
      <c r="D58" s="58" t="s">
        <v>10</v>
      </c>
      <c r="E58" s="59">
        <v>50000</v>
      </c>
      <c r="F58" s="59">
        <v>55158.76</v>
      </c>
      <c r="G58" s="59">
        <v>110.32</v>
      </c>
      <c r="H58" s="59">
        <v>62000</v>
      </c>
      <c r="I58" s="59">
        <v>50000</v>
      </c>
      <c r="J58" s="146">
        <f t="shared" si="0"/>
        <v>80.64516129032258</v>
      </c>
    </row>
    <row r="59" spans="1:10" s="118" customFormat="1" ht="39" thickBot="1">
      <c r="A59" s="56" t="s">
        <v>2</v>
      </c>
      <c r="B59" s="57" t="s">
        <v>2</v>
      </c>
      <c r="C59" s="94" t="s">
        <v>59</v>
      </c>
      <c r="D59" s="58" t="s">
        <v>60</v>
      </c>
      <c r="E59" s="59">
        <v>7745</v>
      </c>
      <c r="F59" s="59">
        <v>86.8</v>
      </c>
      <c r="G59" s="59">
        <v>1.12</v>
      </c>
      <c r="H59" s="59">
        <v>110</v>
      </c>
      <c r="I59" s="59">
        <v>0</v>
      </c>
      <c r="J59" s="146">
        <f t="shared" si="0"/>
        <v>0</v>
      </c>
    </row>
    <row r="60" spans="1:10" ht="21" customHeight="1" thickBot="1">
      <c r="A60" s="2" t="s">
        <v>2</v>
      </c>
      <c r="B60" s="2" t="s">
        <v>61</v>
      </c>
      <c r="C60" s="92" t="s">
        <v>2</v>
      </c>
      <c r="D60" s="3" t="s">
        <v>62</v>
      </c>
      <c r="E60" s="7">
        <f>SUM(E61)</f>
        <v>0</v>
      </c>
      <c r="F60" s="7">
        <f>SUM(F61)</f>
        <v>24560</v>
      </c>
      <c r="G60" s="4" t="s">
        <v>2</v>
      </c>
      <c r="H60" s="7">
        <f>SUM(H61)</f>
        <v>24560</v>
      </c>
      <c r="I60" s="7">
        <f>SUM(I61)</f>
        <v>0</v>
      </c>
      <c r="J60" s="135">
        <f t="shared" si="0"/>
        <v>0</v>
      </c>
    </row>
    <row r="61" spans="1:10" s="118" customFormat="1" ht="18" customHeight="1" thickBot="1">
      <c r="A61" s="62" t="s">
        <v>2</v>
      </c>
      <c r="B61" s="63" t="s">
        <v>2</v>
      </c>
      <c r="C61" s="98" t="s">
        <v>9</v>
      </c>
      <c r="D61" s="64" t="s">
        <v>10</v>
      </c>
      <c r="E61" s="65">
        <f>0-0</f>
        <v>0</v>
      </c>
      <c r="F61" s="65">
        <v>24560</v>
      </c>
      <c r="G61" s="65" t="s">
        <v>2</v>
      </c>
      <c r="H61" s="65">
        <v>24560</v>
      </c>
      <c r="I61" s="65">
        <v>0</v>
      </c>
      <c r="J61" s="143">
        <f aca="true" t="shared" si="1" ref="J61:J122">SUM(I61/H61)*100</f>
        <v>0</v>
      </c>
    </row>
    <row r="62" spans="1:10" ht="19.5" customHeight="1" thickBot="1">
      <c r="A62" s="2" t="s">
        <v>2</v>
      </c>
      <c r="B62" s="2" t="s">
        <v>63</v>
      </c>
      <c r="C62" s="92" t="s">
        <v>2</v>
      </c>
      <c r="D62" s="3" t="s">
        <v>6</v>
      </c>
      <c r="E62" s="7">
        <f>SUM(E63:E64)</f>
        <v>16352</v>
      </c>
      <c r="F62" s="7">
        <f>SUM(F63:F64)</f>
        <v>0</v>
      </c>
      <c r="G62" s="4">
        <f aca="true" t="shared" si="2" ref="F62:G64">0-0</f>
        <v>0</v>
      </c>
      <c r="H62" s="7">
        <f>SUM(H63:H64)</f>
        <v>0</v>
      </c>
      <c r="I62" s="7">
        <f>SUM(I63:I64)</f>
        <v>0</v>
      </c>
      <c r="J62" s="135"/>
    </row>
    <row r="63" spans="1:10" s="118" customFormat="1" ht="55.5" customHeight="1">
      <c r="A63" s="52" t="s">
        <v>2</v>
      </c>
      <c r="B63" s="53" t="s">
        <v>2</v>
      </c>
      <c r="C63" s="93" t="s">
        <v>64</v>
      </c>
      <c r="D63" s="54" t="s">
        <v>65</v>
      </c>
      <c r="E63" s="55">
        <v>13899</v>
      </c>
      <c r="F63" s="55">
        <f t="shared" si="2"/>
        <v>0</v>
      </c>
      <c r="G63" s="55">
        <f t="shared" si="2"/>
        <v>0</v>
      </c>
      <c r="H63" s="55">
        <v>0</v>
      </c>
      <c r="I63" s="55">
        <v>0</v>
      </c>
      <c r="J63" s="144"/>
    </row>
    <row r="64" spans="1:10" s="118" customFormat="1" ht="57" customHeight="1" thickBot="1">
      <c r="A64" s="39" t="s">
        <v>2</v>
      </c>
      <c r="B64" s="40" t="s">
        <v>2</v>
      </c>
      <c r="C64" s="95" t="s">
        <v>66</v>
      </c>
      <c r="D64" s="41" t="s">
        <v>65</v>
      </c>
      <c r="E64" s="42">
        <v>2453</v>
      </c>
      <c r="F64" s="42">
        <f t="shared" si="2"/>
        <v>0</v>
      </c>
      <c r="G64" s="42">
        <f t="shared" si="2"/>
        <v>0</v>
      </c>
      <c r="H64" s="42">
        <v>0</v>
      </c>
      <c r="I64" s="42">
        <v>0</v>
      </c>
      <c r="J64" s="145"/>
    </row>
    <row r="65" ht="12.75" customHeight="1" thickBot="1">
      <c r="J65" s="139"/>
    </row>
    <row r="66" spans="1:10" ht="31.5" customHeight="1" thickBot="1">
      <c r="A66" s="2" t="s">
        <v>67</v>
      </c>
      <c r="B66" s="2" t="s">
        <v>2</v>
      </c>
      <c r="C66" s="92" t="s">
        <v>2</v>
      </c>
      <c r="D66" s="3" t="s">
        <v>68</v>
      </c>
      <c r="E66" s="4">
        <v>6452</v>
      </c>
      <c r="F66" s="4">
        <v>4833</v>
      </c>
      <c r="G66" s="4">
        <v>74.91</v>
      </c>
      <c r="H66" s="7">
        <f>SUM(H67)</f>
        <v>6452</v>
      </c>
      <c r="I66" s="7">
        <f>SUM(I67)</f>
        <v>6439</v>
      </c>
      <c r="J66" s="135">
        <f t="shared" si="1"/>
        <v>99.79851208927464</v>
      </c>
    </row>
    <row r="67" spans="1:10" ht="28.5" customHeight="1" thickBot="1">
      <c r="A67" s="2" t="s">
        <v>2</v>
      </c>
      <c r="B67" s="2" t="s">
        <v>69</v>
      </c>
      <c r="C67" s="92" t="s">
        <v>2</v>
      </c>
      <c r="D67" s="3" t="s">
        <v>70</v>
      </c>
      <c r="E67" s="4">
        <v>6452</v>
      </c>
      <c r="F67" s="4">
        <v>4833</v>
      </c>
      <c r="G67" s="4">
        <v>74.91</v>
      </c>
      <c r="H67" s="7">
        <f>SUM(H68)</f>
        <v>6452</v>
      </c>
      <c r="I67" s="7">
        <f>SUM(I68)</f>
        <v>6439</v>
      </c>
      <c r="J67" s="135">
        <f t="shared" si="1"/>
        <v>99.79851208927464</v>
      </c>
    </row>
    <row r="68" spans="1:10" s="118" customFormat="1" ht="44.25" customHeight="1" thickBot="1">
      <c r="A68" s="62" t="s">
        <v>2</v>
      </c>
      <c r="B68" s="63" t="s">
        <v>2</v>
      </c>
      <c r="C68" s="98" t="s">
        <v>11</v>
      </c>
      <c r="D68" s="64" t="s">
        <v>12</v>
      </c>
      <c r="E68" s="65">
        <v>6452</v>
      </c>
      <c r="F68" s="65">
        <v>4833</v>
      </c>
      <c r="G68" s="65">
        <v>74.91</v>
      </c>
      <c r="H68" s="65">
        <v>6452</v>
      </c>
      <c r="I68" s="65">
        <v>6439</v>
      </c>
      <c r="J68" s="143">
        <f t="shared" si="1"/>
        <v>99.79851208927464</v>
      </c>
    </row>
    <row r="69" ht="12.75" customHeight="1" thickBot="1">
      <c r="J69" s="139"/>
    </row>
    <row r="70" spans="1:10" ht="22.5" customHeight="1" thickBot="1">
      <c r="A70" s="2" t="s">
        <v>71</v>
      </c>
      <c r="B70" s="2" t="s">
        <v>2</v>
      </c>
      <c r="C70" s="92" t="s">
        <v>2</v>
      </c>
      <c r="D70" s="3" t="s">
        <v>72</v>
      </c>
      <c r="E70" s="4">
        <v>3000</v>
      </c>
      <c r="F70" s="4">
        <f aca="true" t="shared" si="3" ref="F70:G72">0-0</f>
        <v>0</v>
      </c>
      <c r="G70" s="4">
        <f t="shared" si="3"/>
        <v>0</v>
      </c>
      <c r="H70" s="7">
        <f>SUM(H71)</f>
        <v>3000</v>
      </c>
      <c r="I70" s="7">
        <f>SUM(I71)</f>
        <v>2000</v>
      </c>
      <c r="J70" s="135">
        <f t="shared" si="1"/>
        <v>66.66666666666666</v>
      </c>
    </row>
    <row r="71" spans="1:10" ht="18.75" customHeight="1" thickBot="1">
      <c r="A71" s="2" t="s">
        <v>2</v>
      </c>
      <c r="B71" s="2" t="s">
        <v>73</v>
      </c>
      <c r="C71" s="92" t="s">
        <v>2</v>
      </c>
      <c r="D71" s="3" t="s">
        <v>74</v>
      </c>
      <c r="E71" s="4">
        <v>3000</v>
      </c>
      <c r="F71" s="4">
        <f t="shared" si="3"/>
        <v>0</v>
      </c>
      <c r="G71" s="4">
        <f t="shared" si="3"/>
        <v>0</v>
      </c>
      <c r="H71" s="7">
        <f>SUM(H72)</f>
        <v>3000</v>
      </c>
      <c r="I71" s="7">
        <f>SUM(I72)</f>
        <v>2000</v>
      </c>
      <c r="J71" s="135">
        <f t="shared" si="1"/>
        <v>66.66666666666666</v>
      </c>
    </row>
    <row r="72" spans="1:10" s="118" customFormat="1" ht="40.5" customHeight="1" thickBot="1">
      <c r="A72" s="62" t="s">
        <v>2</v>
      </c>
      <c r="B72" s="63" t="s">
        <v>2</v>
      </c>
      <c r="C72" s="98" t="s">
        <v>11</v>
      </c>
      <c r="D72" s="64" t="s">
        <v>12</v>
      </c>
      <c r="E72" s="65">
        <v>3000</v>
      </c>
      <c r="F72" s="65">
        <f t="shared" si="3"/>
        <v>0</v>
      </c>
      <c r="G72" s="65">
        <f t="shared" si="3"/>
        <v>0</v>
      </c>
      <c r="H72" s="65">
        <v>3000</v>
      </c>
      <c r="I72" s="65">
        <v>2000</v>
      </c>
      <c r="J72" s="143">
        <f t="shared" si="1"/>
        <v>66.66666666666666</v>
      </c>
    </row>
    <row r="73" ht="12.75" customHeight="1" thickBot="1">
      <c r="J73" s="139"/>
    </row>
    <row r="74" spans="1:10" ht="20.25" customHeight="1" thickBot="1">
      <c r="A74" s="2" t="s">
        <v>75</v>
      </c>
      <c r="B74" s="2" t="s">
        <v>2</v>
      </c>
      <c r="C74" s="92" t="s">
        <v>2</v>
      </c>
      <c r="D74" s="3" t="s">
        <v>76</v>
      </c>
      <c r="E74" s="4">
        <v>124000</v>
      </c>
      <c r="F74" s="4">
        <v>17903.36</v>
      </c>
      <c r="G74" s="4">
        <v>14.44</v>
      </c>
      <c r="H74" s="7">
        <f>SUM(H75)</f>
        <v>36920</v>
      </c>
      <c r="I74" s="7">
        <f>SUM(I75)</f>
        <v>30000</v>
      </c>
      <c r="J74" s="135">
        <f t="shared" si="1"/>
        <v>81.25677139761646</v>
      </c>
    </row>
    <row r="75" spans="1:10" ht="17.25" customHeight="1" thickBot="1">
      <c r="A75" s="2" t="s">
        <v>2</v>
      </c>
      <c r="B75" s="2" t="s">
        <v>77</v>
      </c>
      <c r="C75" s="92" t="s">
        <v>2</v>
      </c>
      <c r="D75" s="3" t="s">
        <v>78</v>
      </c>
      <c r="E75" s="4">
        <v>124000</v>
      </c>
      <c r="F75" s="4">
        <v>17903.36</v>
      </c>
      <c r="G75" s="4">
        <v>14.44</v>
      </c>
      <c r="H75" s="7">
        <f>SUM(H76)</f>
        <v>36920</v>
      </c>
      <c r="I75" s="7">
        <f>SUM(I76)</f>
        <v>30000</v>
      </c>
      <c r="J75" s="135">
        <f t="shared" si="1"/>
        <v>81.25677139761646</v>
      </c>
    </row>
    <row r="76" spans="1:10" s="118" customFormat="1" ht="20.25" customHeight="1" thickBot="1">
      <c r="A76" s="38" t="s">
        <v>2</v>
      </c>
      <c r="B76" s="62" t="s">
        <v>2</v>
      </c>
      <c r="C76" s="98" t="s">
        <v>39</v>
      </c>
      <c r="D76" s="64" t="s">
        <v>40</v>
      </c>
      <c r="E76" s="65">
        <v>124000</v>
      </c>
      <c r="F76" s="65">
        <v>17903.36</v>
      </c>
      <c r="G76" s="65">
        <v>14.44</v>
      </c>
      <c r="H76" s="65">
        <v>36920</v>
      </c>
      <c r="I76" s="65">
        <v>30000</v>
      </c>
      <c r="J76" s="143">
        <f t="shared" si="1"/>
        <v>81.25677139761646</v>
      </c>
    </row>
    <row r="77" ht="12.75" customHeight="1" thickBot="1">
      <c r="J77" s="139"/>
    </row>
    <row r="78" spans="1:10" ht="39.75" customHeight="1" thickBot="1">
      <c r="A78" s="2" t="s">
        <v>79</v>
      </c>
      <c r="B78" s="2" t="s">
        <v>2</v>
      </c>
      <c r="C78" s="92" t="s">
        <v>2</v>
      </c>
      <c r="D78" s="3" t="s">
        <v>80</v>
      </c>
      <c r="E78" s="4">
        <v>44758689</v>
      </c>
      <c r="F78" s="4">
        <v>31908227.7</v>
      </c>
      <c r="G78" s="4">
        <v>71.29</v>
      </c>
      <c r="H78" s="7">
        <f>SUM(H79,H82,H91,H100,H104)</f>
        <v>44325746</v>
      </c>
      <c r="I78" s="7">
        <f>SUM(I79,I82,I91,I100,I104)</f>
        <v>45846759</v>
      </c>
      <c r="J78" s="135">
        <f t="shared" si="1"/>
        <v>103.43144365804922</v>
      </c>
    </row>
    <row r="79" spans="1:10" ht="19.5" customHeight="1" thickBot="1">
      <c r="A79" s="2" t="s">
        <v>2</v>
      </c>
      <c r="B79" s="2" t="s">
        <v>81</v>
      </c>
      <c r="C79" s="92" t="s">
        <v>2</v>
      </c>
      <c r="D79" s="3" t="s">
        <v>82</v>
      </c>
      <c r="E79" s="4">
        <v>142000</v>
      </c>
      <c r="F79" s="4">
        <v>87401.61</v>
      </c>
      <c r="G79" s="4">
        <v>61.55</v>
      </c>
      <c r="H79" s="7">
        <f>SUM(H80:H81)</f>
        <v>116857</v>
      </c>
      <c r="I79" s="7">
        <f>SUM(I80:I81)</f>
        <v>121000</v>
      </c>
      <c r="J79" s="135">
        <f t="shared" si="1"/>
        <v>103.54535885740692</v>
      </c>
    </row>
    <row r="80" spans="1:10" s="118" customFormat="1" ht="29.25" customHeight="1" thickBot="1">
      <c r="A80" s="38" t="s">
        <v>2</v>
      </c>
      <c r="B80" s="52" t="s">
        <v>2</v>
      </c>
      <c r="C80" s="93" t="s">
        <v>83</v>
      </c>
      <c r="D80" s="54" t="s">
        <v>84</v>
      </c>
      <c r="E80" s="55">
        <v>140000</v>
      </c>
      <c r="F80" s="55">
        <v>86742.81</v>
      </c>
      <c r="G80" s="55">
        <v>61.96</v>
      </c>
      <c r="H80" s="55">
        <v>115657</v>
      </c>
      <c r="I80" s="55">
        <v>120000</v>
      </c>
      <c r="J80" s="144">
        <f t="shared" si="1"/>
        <v>103.75506886742696</v>
      </c>
    </row>
    <row r="81" spans="1:10" s="118" customFormat="1" ht="19.5" customHeight="1" thickBot="1">
      <c r="A81" s="38" t="s">
        <v>2</v>
      </c>
      <c r="B81" s="39" t="s">
        <v>2</v>
      </c>
      <c r="C81" s="95" t="s">
        <v>85</v>
      </c>
      <c r="D81" s="41" t="s">
        <v>86</v>
      </c>
      <c r="E81" s="42">
        <v>2000</v>
      </c>
      <c r="F81" s="42">
        <v>658.8</v>
      </c>
      <c r="G81" s="42">
        <v>32.94</v>
      </c>
      <c r="H81" s="42">
        <v>1200</v>
      </c>
      <c r="I81" s="42">
        <v>1000</v>
      </c>
      <c r="J81" s="145">
        <f t="shared" si="1"/>
        <v>83.33333333333334</v>
      </c>
    </row>
    <row r="82" spans="1:10" ht="42.75" customHeight="1" thickBot="1">
      <c r="A82" s="2" t="s">
        <v>2</v>
      </c>
      <c r="B82" s="2" t="s">
        <v>87</v>
      </c>
      <c r="C82" s="92" t="s">
        <v>2</v>
      </c>
      <c r="D82" s="3" t="s">
        <v>88</v>
      </c>
      <c r="E82" s="4">
        <v>13933319</v>
      </c>
      <c r="F82" s="4">
        <v>10595929.49</v>
      </c>
      <c r="G82" s="4">
        <v>76.05</v>
      </c>
      <c r="H82" s="7">
        <f>SUM(H83:H90)</f>
        <v>13979632</v>
      </c>
      <c r="I82" s="7">
        <f>SUM(I83:I90)</f>
        <v>14385149</v>
      </c>
      <c r="J82" s="135">
        <f t="shared" si="1"/>
        <v>102.90077020625436</v>
      </c>
    </row>
    <row r="83" spans="1:10" s="118" customFormat="1" ht="12.75" customHeight="1">
      <c r="A83" s="52" t="s">
        <v>2</v>
      </c>
      <c r="B83" s="53" t="s">
        <v>2</v>
      </c>
      <c r="C83" s="93" t="s">
        <v>89</v>
      </c>
      <c r="D83" s="54" t="s">
        <v>90</v>
      </c>
      <c r="E83" s="55">
        <v>13500000</v>
      </c>
      <c r="F83" s="55">
        <v>10218398.18</v>
      </c>
      <c r="G83" s="55">
        <v>75.69</v>
      </c>
      <c r="H83" s="55">
        <v>13518398</v>
      </c>
      <c r="I83" s="55">
        <v>13850000</v>
      </c>
      <c r="J83" s="144">
        <f t="shared" si="1"/>
        <v>102.45296816974911</v>
      </c>
    </row>
    <row r="84" spans="1:10" s="118" customFormat="1" ht="12.75">
      <c r="A84" s="56" t="s">
        <v>2</v>
      </c>
      <c r="B84" s="57" t="s">
        <v>2</v>
      </c>
      <c r="C84" s="94" t="s">
        <v>91</v>
      </c>
      <c r="D84" s="58" t="s">
        <v>92</v>
      </c>
      <c r="E84" s="59">
        <v>11500</v>
      </c>
      <c r="F84" s="59">
        <v>10914.25</v>
      </c>
      <c r="G84" s="59">
        <v>94.91</v>
      </c>
      <c r="H84" s="59">
        <v>14225</v>
      </c>
      <c r="I84" s="59">
        <v>14300</v>
      </c>
      <c r="J84" s="146">
        <f t="shared" si="1"/>
        <v>100.52724077328648</v>
      </c>
    </row>
    <row r="85" spans="1:10" s="118" customFormat="1" ht="12.75" customHeight="1">
      <c r="A85" s="56" t="s">
        <v>2</v>
      </c>
      <c r="B85" s="57" t="s">
        <v>2</v>
      </c>
      <c r="C85" s="94" t="s">
        <v>93</v>
      </c>
      <c r="D85" s="58" t="s">
        <v>94</v>
      </c>
      <c r="E85" s="59">
        <v>11</v>
      </c>
      <c r="F85" s="59">
        <v>14</v>
      </c>
      <c r="G85" s="59">
        <v>127.27</v>
      </c>
      <c r="H85" s="59">
        <v>14</v>
      </c>
      <c r="I85" s="59">
        <v>14</v>
      </c>
      <c r="J85" s="146">
        <f t="shared" si="1"/>
        <v>100</v>
      </c>
    </row>
    <row r="86" spans="1:10" s="118" customFormat="1" ht="12.75" customHeight="1">
      <c r="A86" s="56" t="s">
        <v>2</v>
      </c>
      <c r="B86" s="57" t="s">
        <v>2</v>
      </c>
      <c r="C86" s="94" t="s">
        <v>95</v>
      </c>
      <c r="D86" s="58" t="s">
        <v>96</v>
      </c>
      <c r="E86" s="59">
        <v>300000</v>
      </c>
      <c r="F86" s="59">
        <v>272192</v>
      </c>
      <c r="G86" s="59">
        <v>90.73</v>
      </c>
      <c r="H86" s="59">
        <v>286617</v>
      </c>
      <c r="I86" s="59">
        <v>330000</v>
      </c>
      <c r="J86" s="146">
        <f t="shared" si="1"/>
        <v>115.13622709050755</v>
      </c>
    </row>
    <row r="87" spans="1:10" s="118" customFormat="1" ht="12.75">
      <c r="A87" s="56" t="s">
        <v>2</v>
      </c>
      <c r="B87" s="57" t="s">
        <v>2</v>
      </c>
      <c r="C87" s="94" t="s">
        <v>97</v>
      </c>
      <c r="D87" s="58" t="s">
        <v>98</v>
      </c>
      <c r="E87" s="59">
        <v>16000</v>
      </c>
      <c r="F87" s="59">
        <v>35454</v>
      </c>
      <c r="G87" s="59">
        <v>221.59</v>
      </c>
      <c r="H87" s="59">
        <v>47272</v>
      </c>
      <c r="I87" s="59">
        <v>50000</v>
      </c>
      <c r="J87" s="146">
        <f t="shared" si="1"/>
        <v>105.77085801320021</v>
      </c>
    </row>
    <row r="88" spans="1:10" s="118" customFormat="1" ht="12.75" customHeight="1">
      <c r="A88" s="56" t="s">
        <v>2</v>
      </c>
      <c r="B88" s="57" t="s">
        <v>2</v>
      </c>
      <c r="C88" s="94" t="s">
        <v>16</v>
      </c>
      <c r="D88" s="58" t="s">
        <v>17</v>
      </c>
      <c r="E88" s="59">
        <v>1550</v>
      </c>
      <c r="F88" s="59">
        <v>712.8</v>
      </c>
      <c r="G88" s="59">
        <v>45.99</v>
      </c>
      <c r="H88" s="59">
        <v>968</v>
      </c>
      <c r="I88" s="59">
        <v>970</v>
      </c>
      <c r="J88" s="146">
        <f t="shared" si="1"/>
        <v>100.20661157024793</v>
      </c>
    </row>
    <row r="89" spans="1:10" s="118" customFormat="1" ht="17.25" customHeight="1">
      <c r="A89" s="56" t="s">
        <v>2</v>
      </c>
      <c r="B89" s="57" t="s">
        <v>2</v>
      </c>
      <c r="C89" s="94" t="s">
        <v>85</v>
      </c>
      <c r="D89" s="58" t="s">
        <v>86</v>
      </c>
      <c r="E89" s="59">
        <v>25000</v>
      </c>
      <c r="F89" s="59">
        <v>23973.26</v>
      </c>
      <c r="G89" s="59">
        <v>95.89</v>
      </c>
      <c r="H89" s="59">
        <v>27226</v>
      </c>
      <c r="I89" s="59">
        <v>32000</v>
      </c>
      <c r="J89" s="146">
        <f t="shared" si="1"/>
        <v>117.53470946889004</v>
      </c>
    </row>
    <row r="90" spans="1:10" s="118" customFormat="1" ht="26.25" thickBot="1">
      <c r="A90" s="39" t="s">
        <v>2</v>
      </c>
      <c r="B90" s="40" t="s">
        <v>2</v>
      </c>
      <c r="C90" s="95" t="s">
        <v>99</v>
      </c>
      <c r="D90" s="41" t="s">
        <v>100</v>
      </c>
      <c r="E90" s="42">
        <v>79258</v>
      </c>
      <c r="F90" s="42">
        <v>34271</v>
      </c>
      <c r="G90" s="42">
        <v>43.24</v>
      </c>
      <c r="H90" s="42">
        <v>84912</v>
      </c>
      <c r="I90" s="42">
        <v>107865</v>
      </c>
      <c r="J90" s="145">
        <f t="shared" si="1"/>
        <v>127.03151498021481</v>
      </c>
    </row>
    <row r="91" spans="1:10" ht="54" customHeight="1" thickBot="1">
      <c r="A91" s="2" t="s">
        <v>2</v>
      </c>
      <c r="B91" s="2" t="s">
        <v>101</v>
      </c>
      <c r="C91" s="92" t="s">
        <v>2</v>
      </c>
      <c r="D91" s="3" t="s">
        <v>102</v>
      </c>
      <c r="E91" s="4">
        <v>4579200</v>
      </c>
      <c r="F91" s="4">
        <v>3624289.96</v>
      </c>
      <c r="G91" s="4">
        <v>79.15</v>
      </c>
      <c r="H91" s="7">
        <f>SUM(H92:H99)</f>
        <v>4585093</v>
      </c>
      <c r="I91" s="7">
        <f>SUM(I92:I99)</f>
        <v>4759000</v>
      </c>
      <c r="J91" s="135">
        <f t="shared" si="1"/>
        <v>103.79287835601154</v>
      </c>
    </row>
    <row r="92" spans="1:10" s="118" customFormat="1" ht="12.75" customHeight="1">
      <c r="A92" s="52" t="s">
        <v>2</v>
      </c>
      <c r="B92" s="53" t="s">
        <v>2</v>
      </c>
      <c r="C92" s="93" t="s">
        <v>89</v>
      </c>
      <c r="D92" s="54" t="s">
        <v>90</v>
      </c>
      <c r="E92" s="55">
        <v>2910000</v>
      </c>
      <c r="F92" s="55">
        <v>2484100.75</v>
      </c>
      <c r="G92" s="55">
        <v>85.36</v>
      </c>
      <c r="H92" s="55">
        <v>3084100</v>
      </c>
      <c r="I92" s="55">
        <v>3170000</v>
      </c>
      <c r="J92" s="144">
        <f t="shared" si="1"/>
        <v>102.78525339645277</v>
      </c>
    </row>
    <row r="93" spans="1:10" s="118" customFormat="1" ht="12.75" customHeight="1">
      <c r="A93" s="56" t="s">
        <v>2</v>
      </c>
      <c r="B93" s="57" t="s">
        <v>2</v>
      </c>
      <c r="C93" s="94" t="s">
        <v>91</v>
      </c>
      <c r="D93" s="58" t="s">
        <v>92</v>
      </c>
      <c r="E93" s="59">
        <v>55200</v>
      </c>
      <c r="F93" s="59">
        <v>40699.3</v>
      </c>
      <c r="G93" s="59">
        <v>73.73</v>
      </c>
      <c r="H93" s="59">
        <v>47650</v>
      </c>
      <c r="I93" s="59">
        <v>47000</v>
      </c>
      <c r="J93" s="146">
        <f t="shared" si="1"/>
        <v>98.63588667366213</v>
      </c>
    </row>
    <row r="94" spans="1:10" s="118" customFormat="1" ht="12.75" customHeight="1">
      <c r="A94" s="56" t="s">
        <v>2</v>
      </c>
      <c r="B94" s="57" t="s">
        <v>2</v>
      </c>
      <c r="C94" s="94" t="s">
        <v>95</v>
      </c>
      <c r="D94" s="58" t="s">
        <v>96</v>
      </c>
      <c r="E94" s="59">
        <v>166000</v>
      </c>
      <c r="F94" s="59">
        <v>113401.5</v>
      </c>
      <c r="G94" s="59">
        <v>68.31</v>
      </c>
      <c r="H94" s="59">
        <v>136100</v>
      </c>
      <c r="I94" s="59">
        <v>137000</v>
      </c>
      <c r="J94" s="146">
        <f t="shared" si="1"/>
        <v>100.66127847171198</v>
      </c>
    </row>
    <row r="95" spans="1:10" s="118" customFormat="1" ht="12.75" customHeight="1">
      <c r="A95" s="56" t="s">
        <v>2</v>
      </c>
      <c r="B95" s="57" t="s">
        <v>2</v>
      </c>
      <c r="C95" s="94" t="s">
        <v>103</v>
      </c>
      <c r="D95" s="58" t="s">
        <v>104</v>
      </c>
      <c r="E95" s="59">
        <v>230000</v>
      </c>
      <c r="F95" s="59">
        <v>111635.42</v>
      </c>
      <c r="G95" s="59">
        <v>48.54</v>
      </c>
      <c r="H95" s="59">
        <v>148847</v>
      </c>
      <c r="I95" s="59">
        <v>150000</v>
      </c>
      <c r="J95" s="146">
        <f t="shared" si="1"/>
        <v>100.77462091946765</v>
      </c>
    </row>
    <row r="96" spans="1:10" s="118" customFormat="1" ht="12.75" customHeight="1">
      <c r="A96" s="56" t="s">
        <v>2</v>
      </c>
      <c r="B96" s="57" t="s">
        <v>2</v>
      </c>
      <c r="C96" s="94" t="s">
        <v>105</v>
      </c>
      <c r="D96" s="58" t="s">
        <v>106</v>
      </c>
      <c r="E96" s="59">
        <v>70000</v>
      </c>
      <c r="F96" s="59">
        <v>66070.3</v>
      </c>
      <c r="G96" s="59">
        <v>94.39</v>
      </c>
      <c r="H96" s="59">
        <v>90070</v>
      </c>
      <c r="I96" s="59">
        <v>90000</v>
      </c>
      <c r="J96" s="146">
        <f t="shared" si="1"/>
        <v>99.92228266903518</v>
      </c>
    </row>
    <row r="97" spans="1:10" s="118" customFormat="1" ht="12.75" customHeight="1">
      <c r="A97" s="56" t="s">
        <v>2</v>
      </c>
      <c r="B97" s="57" t="s">
        <v>2</v>
      </c>
      <c r="C97" s="94" t="s">
        <v>97</v>
      </c>
      <c r="D97" s="58" t="s">
        <v>98</v>
      </c>
      <c r="E97" s="59">
        <v>1100000</v>
      </c>
      <c r="F97" s="59">
        <v>763135.33</v>
      </c>
      <c r="G97" s="59">
        <v>69.38</v>
      </c>
      <c r="H97" s="59">
        <v>1017513</v>
      </c>
      <c r="I97" s="59">
        <v>1100000</v>
      </c>
      <c r="J97" s="146">
        <f t="shared" si="1"/>
        <v>108.10672689194143</v>
      </c>
    </row>
    <row r="98" spans="1:10" s="118" customFormat="1" ht="12.75" customHeight="1">
      <c r="A98" s="56" t="s">
        <v>2</v>
      </c>
      <c r="B98" s="57" t="s">
        <v>2</v>
      </c>
      <c r="C98" s="94" t="s">
        <v>16</v>
      </c>
      <c r="D98" s="58" t="s">
        <v>17</v>
      </c>
      <c r="E98" s="59">
        <v>18000</v>
      </c>
      <c r="F98" s="59">
        <v>10139.8</v>
      </c>
      <c r="G98" s="59">
        <v>56.33</v>
      </c>
      <c r="H98" s="59">
        <v>18253</v>
      </c>
      <c r="I98" s="59">
        <v>18000</v>
      </c>
      <c r="J98" s="146">
        <f t="shared" si="1"/>
        <v>98.61392647783927</v>
      </c>
    </row>
    <row r="99" spans="1:10" s="118" customFormat="1" ht="12.75" customHeight="1" thickBot="1">
      <c r="A99" s="39" t="s">
        <v>2</v>
      </c>
      <c r="B99" s="40" t="s">
        <v>2</v>
      </c>
      <c r="C99" s="95" t="s">
        <v>85</v>
      </c>
      <c r="D99" s="41" t="s">
        <v>86</v>
      </c>
      <c r="E99" s="42">
        <v>30000</v>
      </c>
      <c r="F99" s="42">
        <v>35107.56</v>
      </c>
      <c r="G99" s="42">
        <v>117.03</v>
      </c>
      <c r="H99" s="42">
        <v>42560</v>
      </c>
      <c r="I99" s="42">
        <v>47000</v>
      </c>
      <c r="J99" s="145">
        <f t="shared" si="1"/>
        <v>110.43233082706767</v>
      </c>
    </row>
    <row r="100" spans="1:10" ht="29.25" customHeight="1" thickBot="1">
      <c r="A100" s="2" t="s">
        <v>2</v>
      </c>
      <c r="B100" s="2" t="s">
        <v>107</v>
      </c>
      <c r="C100" s="92" t="s">
        <v>2</v>
      </c>
      <c r="D100" s="3" t="s">
        <v>108</v>
      </c>
      <c r="E100" s="4">
        <v>1642500</v>
      </c>
      <c r="F100" s="4">
        <v>798685.43</v>
      </c>
      <c r="G100" s="4">
        <v>48.63</v>
      </c>
      <c r="H100" s="7">
        <f>SUM(H101:H103)</f>
        <v>1049390</v>
      </c>
      <c r="I100" s="7">
        <f>SUM(I101:I103)</f>
        <v>1200500</v>
      </c>
      <c r="J100" s="135">
        <f t="shared" si="1"/>
        <v>114.39979416613461</v>
      </c>
    </row>
    <row r="101" spans="1:10" s="118" customFormat="1" ht="12.75" customHeight="1">
      <c r="A101" s="52" t="s">
        <v>2</v>
      </c>
      <c r="B101" s="53" t="s">
        <v>2</v>
      </c>
      <c r="C101" s="93" t="s">
        <v>109</v>
      </c>
      <c r="D101" s="54" t="s">
        <v>110</v>
      </c>
      <c r="E101" s="55">
        <v>710000</v>
      </c>
      <c r="F101" s="55">
        <v>446591.34</v>
      </c>
      <c r="G101" s="55">
        <v>62.9</v>
      </c>
      <c r="H101" s="55">
        <v>596890</v>
      </c>
      <c r="I101" s="55">
        <v>600000</v>
      </c>
      <c r="J101" s="144">
        <f t="shared" si="1"/>
        <v>100.52103402637003</v>
      </c>
    </row>
    <row r="102" spans="1:10" s="118" customFormat="1" ht="12.75" customHeight="1">
      <c r="A102" s="56" t="s">
        <v>2</v>
      </c>
      <c r="B102" s="57" t="s">
        <v>2</v>
      </c>
      <c r="C102" s="94" t="s">
        <v>16</v>
      </c>
      <c r="D102" s="58" t="s">
        <v>17</v>
      </c>
      <c r="E102" s="59">
        <v>932000</v>
      </c>
      <c r="F102" s="59">
        <v>351745.29</v>
      </c>
      <c r="G102" s="59">
        <v>37.74</v>
      </c>
      <c r="H102" s="59">
        <v>452000</v>
      </c>
      <c r="I102" s="59">
        <v>600000</v>
      </c>
      <c r="J102" s="146">
        <f t="shared" si="1"/>
        <v>132.7433628318584</v>
      </c>
    </row>
    <row r="103" spans="1:10" s="118" customFormat="1" ht="13.5" thickBot="1">
      <c r="A103" s="39" t="s">
        <v>2</v>
      </c>
      <c r="B103" s="40" t="s">
        <v>2</v>
      </c>
      <c r="C103" s="95" t="s">
        <v>22</v>
      </c>
      <c r="D103" s="41" t="s">
        <v>23</v>
      </c>
      <c r="E103" s="42">
        <v>500</v>
      </c>
      <c r="F103" s="42">
        <v>348.8</v>
      </c>
      <c r="G103" s="42">
        <v>69.76</v>
      </c>
      <c r="H103" s="42">
        <v>500</v>
      </c>
      <c r="I103" s="42">
        <v>500</v>
      </c>
      <c r="J103" s="145">
        <f t="shared" si="1"/>
        <v>100</v>
      </c>
    </row>
    <row r="104" spans="1:10" ht="27.75" customHeight="1" thickBot="1">
      <c r="A104" s="2" t="s">
        <v>2</v>
      </c>
      <c r="B104" s="2" t="s">
        <v>111</v>
      </c>
      <c r="C104" s="92" t="s">
        <v>2</v>
      </c>
      <c r="D104" s="3" t="s">
        <v>112</v>
      </c>
      <c r="E104" s="4">
        <v>24461670</v>
      </c>
      <c r="F104" s="4">
        <v>16801921.21</v>
      </c>
      <c r="G104" s="4">
        <v>68.69</v>
      </c>
      <c r="H104" s="7">
        <f>SUM(H105:H106)</f>
        <v>24594774</v>
      </c>
      <c r="I104" s="7">
        <f>SUM(I105:I106)</f>
        <v>25381110</v>
      </c>
      <c r="J104" s="135">
        <f t="shared" si="1"/>
        <v>103.19716700791804</v>
      </c>
    </row>
    <row r="105" spans="1:10" s="118" customFormat="1" ht="12.75" customHeight="1">
      <c r="A105" s="52" t="s">
        <v>2</v>
      </c>
      <c r="B105" s="53" t="s">
        <v>2</v>
      </c>
      <c r="C105" s="93" t="s">
        <v>113</v>
      </c>
      <c r="D105" s="54" t="s">
        <v>114</v>
      </c>
      <c r="E105" s="55">
        <v>23611670</v>
      </c>
      <c r="F105" s="55">
        <v>16064594</v>
      </c>
      <c r="G105" s="55">
        <v>68.04</v>
      </c>
      <c r="H105" s="55">
        <v>23611670</v>
      </c>
      <c r="I105" s="55">
        <v>24438283</v>
      </c>
      <c r="J105" s="144">
        <f t="shared" si="1"/>
        <v>103.50086630890571</v>
      </c>
    </row>
    <row r="106" spans="1:10" s="118" customFormat="1" ht="12.75" customHeight="1" thickBot="1">
      <c r="A106" s="39" t="s">
        <v>2</v>
      </c>
      <c r="B106" s="40" t="s">
        <v>2</v>
      </c>
      <c r="C106" s="95" t="s">
        <v>115</v>
      </c>
      <c r="D106" s="41" t="s">
        <v>116</v>
      </c>
      <c r="E106" s="42">
        <v>850000</v>
      </c>
      <c r="F106" s="42">
        <v>737327.21</v>
      </c>
      <c r="G106" s="42">
        <v>86.74</v>
      </c>
      <c r="H106" s="42">
        <v>983104</v>
      </c>
      <c r="I106" s="42">
        <v>942827</v>
      </c>
      <c r="J106" s="145">
        <f t="shared" si="1"/>
        <v>95.90307841286374</v>
      </c>
    </row>
    <row r="107" ht="12.75" customHeight="1" thickBot="1">
      <c r="J107" s="139"/>
    </row>
    <row r="108" spans="1:10" ht="20.25" customHeight="1" thickBot="1">
      <c r="A108" s="2" t="s">
        <v>117</v>
      </c>
      <c r="B108" s="2" t="s">
        <v>2</v>
      </c>
      <c r="C108" s="92" t="s">
        <v>2</v>
      </c>
      <c r="D108" s="3" t="s">
        <v>118</v>
      </c>
      <c r="E108" s="4">
        <v>20302356</v>
      </c>
      <c r="F108" s="4">
        <v>17152340.1</v>
      </c>
      <c r="G108" s="4">
        <v>84.48</v>
      </c>
      <c r="H108" s="7">
        <f>SUM(H109,H111,H113,H117,H119)</f>
        <v>20366709.099999998</v>
      </c>
      <c r="I108" s="7">
        <f>SUM(I109,I111,I113,I117,I119)</f>
        <v>20178834</v>
      </c>
      <c r="J108" s="135">
        <f t="shared" si="1"/>
        <v>99.07753825580001</v>
      </c>
    </row>
    <row r="109" spans="1:10" ht="25.5" customHeight="1" thickBot="1">
      <c r="A109" s="2" t="s">
        <v>2</v>
      </c>
      <c r="B109" s="2" t="s">
        <v>119</v>
      </c>
      <c r="C109" s="92" t="s">
        <v>2</v>
      </c>
      <c r="D109" s="3" t="s">
        <v>120</v>
      </c>
      <c r="E109" s="4">
        <v>19356606</v>
      </c>
      <c r="F109" s="4">
        <v>16378670</v>
      </c>
      <c r="G109" s="4">
        <v>84.62</v>
      </c>
      <c r="H109" s="7">
        <f>SUM(H110)</f>
        <v>19356606</v>
      </c>
      <c r="I109" s="7">
        <f>SUM(I110)</f>
        <v>19746191</v>
      </c>
      <c r="J109" s="135">
        <f t="shared" si="1"/>
        <v>102.0126720562479</v>
      </c>
    </row>
    <row r="110" spans="1:10" s="118" customFormat="1" ht="19.5" customHeight="1" thickBot="1">
      <c r="A110" s="62" t="s">
        <v>2</v>
      </c>
      <c r="B110" s="63" t="s">
        <v>2</v>
      </c>
      <c r="C110" s="98" t="s">
        <v>121</v>
      </c>
      <c r="D110" s="64" t="s">
        <v>122</v>
      </c>
      <c r="E110" s="65">
        <v>19356606</v>
      </c>
      <c r="F110" s="65">
        <v>16378670</v>
      </c>
      <c r="G110" s="65">
        <v>84.62</v>
      </c>
      <c r="H110" s="65">
        <v>19356606</v>
      </c>
      <c r="I110" s="65">
        <v>19746191</v>
      </c>
      <c r="J110" s="143">
        <f t="shared" si="1"/>
        <v>102.0126720562479</v>
      </c>
    </row>
    <row r="111" spans="1:10" ht="20.25" customHeight="1" thickBot="1">
      <c r="A111" s="2" t="s">
        <v>2</v>
      </c>
      <c r="B111" s="2" t="s">
        <v>123</v>
      </c>
      <c r="C111" s="92" t="s">
        <v>2</v>
      </c>
      <c r="D111" s="3" t="s">
        <v>124</v>
      </c>
      <c r="E111" s="4">
        <v>408715</v>
      </c>
      <c r="F111" s="4">
        <v>306540</v>
      </c>
      <c r="G111" s="4">
        <v>75</v>
      </c>
      <c r="H111" s="7">
        <f>SUM(H112)</f>
        <v>408715</v>
      </c>
      <c r="I111" s="7">
        <f>SUM(I112)</f>
        <v>0</v>
      </c>
      <c r="J111" s="135">
        <f t="shared" si="1"/>
        <v>0</v>
      </c>
    </row>
    <row r="112" spans="1:10" s="118" customFormat="1" ht="19.5" customHeight="1" thickBot="1">
      <c r="A112" s="62" t="s">
        <v>2</v>
      </c>
      <c r="B112" s="63" t="s">
        <v>2</v>
      </c>
      <c r="C112" s="98" t="s">
        <v>121</v>
      </c>
      <c r="D112" s="64" t="s">
        <v>122</v>
      </c>
      <c r="E112" s="65">
        <v>408715</v>
      </c>
      <c r="F112" s="65">
        <v>306540</v>
      </c>
      <c r="G112" s="65">
        <v>75</v>
      </c>
      <c r="H112" s="65">
        <v>408715</v>
      </c>
      <c r="I112" s="65">
        <v>0</v>
      </c>
      <c r="J112" s="143">
        <f t="shared" si="1"/>
        <v>0</v>
      </c>
    </row>
    <row r="113" spans="1:10" ht="18" customHeight="1" thickBot="1">
      <c r="A113" s="2" t="s">
        <v>2</v>
      </c>
      <c r="B113" s="2" t="s">
        <v>125</v>
      </c>
      <c r="C113" s="92" t="s">
        <v>2</v>
      </c>
      <c r="D113" s="3" t="s">
        <v>126</v>
      </c>
      <c r="E113" s="4">
        <f aca="true" t="shared" si="4" ref="E113:E118">0-0</f>
        <v>0</v>
      </c>
      <c r="F113" s="4">
        <v>62708.56</v>
      </c>
      <c r="G113" s="4" t="s">
        <v>2</v>
      </c>
      <c r="H113" s="7">
        <f>SUM(H114:H116)</f>
        <v>62708.56</v>
      </c>
      <c r="I113" s="7">
        <f>SUM(I114:I116)</f>
        <v>0</v>
      </c>
      <c r="J113" s="135">
        <f t="shared" si="1"/>
        <v>0</v>
      </c>
    </row>
    <row r="114" spans="1:10" s="118" customFormat="1" ht="12.75" customHeight="1">
      <c r="A114" s="52" t="s">
        <v>2</v>
      </c>
      <c r="B114" s="53" t="s">
        <v>2</v>
      </c>
      <c r="C114" s="93" t="s">
        <v>22</v>
      </c>
      <c r="D114" s="54" t="s">
        <v>23</v>
      </c>
      <c r="E114" s="55">
        <f t="shared" si="4"/>
        <v>0</v>
      </c>
      <c r="F114" s="55">
        <v>60227.96</v>
      </c>
      <c r="G114" s="55" t="s">
        <v>2</v>
      </c>
      <c r="H114" s="55">
        <v>60227.96</v>
      </c>
      <c r="I114" s="55">
        <v>0</v>
      </c>
      <c r="J114" s="144">
        <f t="shared" si="1"/>
        <v>0</v>
      </c>
    </row>
    <row r="115" spans="1:10" s="118" customFormat="1" ht="12.75" customHeight="1">
      <c r="A115" s="56" t="s">
        <v>2</v>
      </c>
      <c r="B115" s="57" t="s">
        <v>2</v>
      </c>
      <c r="C115" s="94" t="s">
        <v>9</v>
      </c>
      <c r="D115" s="58" t="s">
        <v>10</v>
      </c>
      <c r="E115" s="59">
        <f t="shared" si="4"/>
        <v>0</v>
      </c>
      <c r="F115" s="59">
        <v>1309.81</v>
      </c>
      <c r="G115" s="59" t="s">
        <v>2</v>
      </c>
      <c r="H115" s="59">
        <v>1309.81</v>
      </c>
      <c r="I115" s="59">
        <v>0</v>
      </c>
      <c r="J115" s="146">
        <f t="shared" si="1"/>
        <v>0</v>
      </c>
    </row>
    <row r="116" spans="1:10" s="118" customFormat="1" ht="13.5" thickBot="1">
      <c r="A116" s="39" t="s">
        <v>2</v>
      </c>
      <c r="B116" s="40" t="s">
        <v>2</v>
      </c>
      <c r="C116" s="95" t="s">
        <v>127</v>
      </c>
      <c r="D116" s="41" t="s">
        <v>128</v>
      </c>
      <c r="E116" s="42">
        <f t="shared" si="4"/>
        <v>0</v>
      </c>
      <c r="F116" s="42">
        <v>1170.79</v>
      </c>
      <c r="G116" s="42" t="s">
        <v>2</v>
      </c>
      <c r="H116" s="42">
        <v>1170.79</v>
      </c>
      <c r="I116" s="42">
        <v>0</v>
      </c>
      <c r="J116" s="145">
        <f t="shared" si="1"/>
        <v>0</v>
      </c>
    </row>
    <row r="117" spans="1:10" ht="18" customHeight="1" thickBot="1">
      <c r="A117" s="2" t="s">
        <v>2</v>
      </c>
      <c r="B117" s="2" t="s">
        <v>129</v>
      </c>
      <c r="C117" s="92" t="s">
        <v>2</v>
      </c>
      <c r="D117" s="3" t="s">
        <v>128</v>
      </c>
      <c r="E117" s="4">
        <f t="shared" si="4"/>
        <v>0</v>
      </c>
      <c r="F117" s="4">
        <v>1644.54</v>
      </c>
      <c r="G117" s="4" t="s">
        <v>2</v>
      </c>
      <c r="H117" s="7">
        <f>SUM(H118)</f>
        <v>1644.54</v>
      </c>
      <c r="I117" s="7">
        <f>SUM(I118)</f>
        <v>0</v>
      </c>
      <c r="J117" s="135">
        <f t="shared" si="1"/>
        <v>0</v>
      </c>
    </row>
    <row r="118" spans="1:10" s="118" customFormat="1" ht="17.25" customHeight="1" thickBot="1">
      <c r="A118" s="62" t="s">
        <v>2</v>
      </c>
      <c r="B118" s="63" t="s">
        <v>2</v>
      </c>
      <c r="C118" s="98" t="s">
        <v>127</v>
      </c>
      <c r="D118" s="64" t="s">
        <v>128</v>
      </c>
      <c r="E118" s="65">
        <f t="shared" si="4"/>
        <v>0</v>
      </c>
      <c r="F118" s="65">
        <v>1644.54</v>
      </c>
      <c r="G118" s="65" t="s">
        <v>2</v>
      </c>
      <c r="H118" s="65">
        <v>1644.54</v>
      </c>
      <c r="I118" s="65">
        <v>0</v>
      </c>
      <c r="J118" s="143">
        <f t="shared" si="1"/>
        <v>0</v>
      </c>
    </row>
    <row r="119" spans="1:10" ht="18" customHeight="1" thickBot="1">
      <c r="A119" s="2" t="s">
        <v>2</v>
      </c>
      <c r="B119" s="2" t="s">
        <v>130</v>
      </c>
      <c r="C119" s="92" t="s">
        <v>2</v>
      </c>
      <c r="D119" s="3" t="s">
        <v>131</v>
      </c>
      <c r="E119" s="4">
        <v>537035</v>
      </c>
      <c r="F119" s="4">
        <v>402777</v>
      </c>
      <c r="G119" s="4">
        <v>75</v>
      </c>
      <c r="H119" s="7">
        <f>SUM(H120)</f>
        <v>537035</v>
      </c>
      <c r="I119" s="7">
        <f>SUM(I120)</f>
        <v>432643</v>
      </c>
      <c r="J119" s="135">
        <f t="shared" si="1"/>
        <v>80.56141592261213</v>
      </c>
    </row>
    <row r="120" spans="1:10" s="118" customFormat="1" ht="18.75" customHeight="1" thickBot="1">
      <c r="A120" s="62" t="s">
        <v>2</v>
      </c>
      <c r="B120" s="63" t="s">
        <v>2</v>
      </c>
      <c r="C120" s="98" t="s">
        <v>121</v>
      </c>
      <c r="D120" s="64" t="s">
        <v>122</v>
      </c>
      <c r="E120" s="65">
        <v>537035</v>
      </c>
      <c r="F120" s="65">
        <v>402777</v>
      </c>
      <c r="G120" s="65">
        <v>75</v>
      </c>
      <c r="H120" s="65">
        <v>537035</v>
      </c>
      <c r="I120" s="65">
        <v>432643</v>
      </c>
      <c r="J120" s="143">
        <f t="shared" si="1"/>
        <v>80.56141592261213</v>
      </c>
    </row>
    <row r="121" ht="12.75" customHeight="1" thickBot="1">
      <c r="J121" s="139"/>
    </row>
    <row r="122" spans="1:10" ht="21" customHeight="1" thickBot="1">
      <c r="A122" s="2" t="s">
        <v>132</v>
      </c>
      <c r="B122" s="2" t="s">
        <v>2</v>
      </c>
      <c r="C122" s="92" t="s">
        <v>2</v>
      </c>
      <c r="D122" s="3" t="s">
        <v>133</v>
      </c>
      <c r="E122" s="7">
        <f>SUM(E123,E128,E137,E142)</f>
        <v>3106066</v>
      </c>
      <c r="F122" s="7">
        <f>SUM(F123,F128,F137,F142)</f>
        <v>1553085.4699999997</v>
      </c>
      <c r="G122" s="4">
        <v>31.08</v>
      </c>
      <c r="H122" s="7">
        <f>SUM(H123,H128,H137,H142)</f>
        <v>2017243.14</v>
      </c>
      <c r="I122" s="7">
        <f>SUM(I123,I128,I137,I142)</f>
        <v>2855784</v>
      </c>
      <c r="J122" s="135">
        <f t="shared" si="1"/>
        <v>141.56865592315265</v>
      </c>
    </row>
    <row r="123" spans="1:10" ht="19.5" customHeight="1" thickBot="1">
      <c r="A123" s="2" t="s">
        <v>2</v>
      </c>
      <c r="B123" s="2" t="s">
        <v>134</v>
      </c>
      <c r="C123" s="92" t="s">
        <v>2</v>
      </c>
      <c r="D123" s="3" t="s">
        <v>135</v>
      </c>
      <c r="E123" s="7">
        <f>SUM(E124:E127)</f>
        <v>12200</v>
      </c>
      <c r="F123" s="7">
        <f>SUM(F124:F127)</f>
        <v>11358.42</v>
      </c>
      <c r="G123" s="4">
        <v>5.36</v>
      </c>
      <c r="H123" s="7">
        <f>SUM(H124:H127)</f>
        <v>11824.42</v>
      </c>
      <c r="I123" s="7">
        <f>SUM(I124:I127)</f>
        <v>1300</v>
      </c>
      <c r="J123" s="135">
        <f aca="true" t="shared" si="5" ref="J123:J181">SUM(I123/H123)*100</f>
        <v>10.994196755527968</v>
      </c>
    </row>
    <row r="124" spans="1:10" s="118" customFormat="1" ht="12.75" customHeight="1">
      <c r="A124" s="52" t="s">
        <v>2</v>
      </c>
      <c r="B124" s="53" t="s">
        <v>2</v>
      </c>
      <c r="C124" s="93" t="s">
        <v>16</v>
      </c>
      <c r="D124" s="54" t="s">
        <v>17</v>
      </c>
      <c r="E124" s="55">
        <v>1000</v>
      </c>
      <c r="F124" s="55">
        <v>834</v>
      </c>
      <c r="G124" s="55">
        <v>83.4</v>
      </c>
      <c r="H124" s="55">
        <v>1000</v>
      </c>
      <c r="I124" s="55">
        <v>1000</v>
      </c>
      <c r="J124" s="144">
        <f t="shared" si="5"/>
        <v>100</v>
      </c>
    </row>
    <row r="125" spans="1:10" s="118" customFormat="1" ht="12.75" customHeight="1">
      <c r="A125" s="56" t="s">
        <v>2</v>
      </c>
      <c r="B125" s="57" t="s">
        <v>2</v>
      </c>
      <c r="C125" s="94" t="s">
        <v>22</v>
      </c>
      <c r="D125" s="58" t="s">
        <v>23</v>
      </c>
      <c r="E125" s="59">
        <f>0-0</f>
        <v>0</v>
      </c>
      <c r="F125" s="59">
        <v>9624.42</v>
      </c>
      <c r="G125" s="59" t="s">
        <v>2</v>
      </c>
      <c r="H125" s="59">
        <v>9624.42</v>
      </c>
      <c r="I125" s="59">
        <v>0</v>
      </c>
      <c r="J125" s="146">
        <f t="shared" si="5"/>
        <v>0</v>
      </c>
    </row>
    <row r="126" spans="1:10" s="118" customFormat="1" ht="12.75" customHeight="1">
      <c r="A126" s="56" t="s">
        <v>2</v>
      </c>
      <c r="B126" s="57" t="s">
        <v>2</v>
      </c>
      <c r="C126" s="94" t="s">
        <v>9</v>
      </c>
      <c r="D126" s="58" t="s">
        <v>10</v>
      </c>
      <c r="E126" s="59">
        <v>10000</v>
      </c>
      <c r="F126" s="59">
        <f>0-0</f>
        <v>0</v>
      </c>
      <c r="G126" s="59">
        <f>0-0</f>
        <v>0</v>
      </c>
      <c r="H126" s="59">
        <f>0-0</f>
        <v>0</v>
      </c>
      <c r="I126" s="59">
        <v>0</v>
      </c>
      <c r="J126" s="146">
        <v>0</v>
      </c>
    </row>
    <row r="127" spans="1:10" s="118" customFormat="1" ht="39.75" customHeight="1" thickBot="1">
      <c r="A127" s="56" t="s">
        <v>2</v>
      </c>
      <c r="B127" s="57" t="s">
        <v>2</v>
      </c>
      <c r="C127" s="94" t="s">
        <v>136</v>
      </c>
      <c r="D127" s="58" t="s">
        <v>137</v>
      </c>
      <c r="E127" s="59">
        <v>1200</v>
      </c>
      <c r="F127" s="59">
        <v>900</v>
      </c>
      <c r="G127" s="59">
        <v>75</v>
      </c>
      <c r="H127" s="59">
        <v>1200</v>
      </c>
      <c r="I127" s="59">
        <v>300</v>
      </c>
      <c r="J127" s="146">
        <f t="shared" si="5"/>
        <v>25</v>
      </c>
    </row>
    <row r="128" spans="1:10" ht="24" customHeight="1" thickBot="1">
      <c r="A128" s="2" t="s">
        <v>2</v>
      </c>
      <c r="B128" s="2" t="s">
        <v>138</v>
      </c>
      <c r="C128" s="92" t="s">
        <v>2</v>
      </c>
      <c r="D128" s="3" t="s">
        <v>139</v>
      </c>
      <c r="E128" s="7">
        <f>SUM(E129:E136)</f>
        <v>3092142</v>
      </c>
      <c r="F128" s="7">
        <f>SUM(F129:F136)</f>
        <v>1536060.5799999998</v>
      </c>
      <c r="G128" s="4">
        <v>43.58</v>
      </c>
      <c r="H128" s="7">
        <f>SUM(H129:H136)</f>
        <v>1999544.25</v>
      </c>
      <c r="I128" s="7">
        <f>SUM(I129:I136)</f>
        <v>2853684</v>
      </c>
      <c r="J128" s="135">
        <f t="shared" si="5"/>
        <v>142.71672157292844</v>
      </c>
    </row>
    <row r="129" spans="1:10" s="118" customFormat="1" ht="20.25" customHeight="1">
      <c r="A129" s="52" t="s">
        <v>2</v>
      </c>
      <c r="B129" s="53" t="s">
        <v>2</v>
      </c>
      <c r="C129" s="93" t="s">
        <v>39</v>
      </c>
      <c r="D129" s="54" t="s">
        <v>40</v>
      </c>
      <c r="E129" s="55">
        <f>0-0</f>
        <v>0</v>
      </c>
      <c r="F129" s="55">
        <v>2780</v>
      </c>
      <c r="G129" s="55" t="s">
        <v>2</v>
      </c>
      <c r="H129" s="55">
        <v>2780</v>
      </c>
      <c r="I129" s="55">
        <v>0</v>
      </c>
      <c r="J129" s="144">
        <f t="shared" si="5"/>
        <v>0</v>
      </c>
    </row>
    <row r="130" spans="1:10" s="118" customFormat="1" ht="18" customHeight="1">
      <c r="A130" s="56" t="s">
        <v>2</v>
      </c>
      <c r="B130" s="57" t="s">
        <v>2</v>
      </c>
      <c r="C130" s="94" t="s">
        <v>16</v>
      </c>
      <c r="D130" s="58" t="s">
        <v>17</v>
      </c>
      <c r="E130" s="59">
        <v>1845442</v>
      </c>
      <c r="F130" s="59">
        <v>738018.02</v>
      </c>
      <c r="G130" s="59">
        <v>39.99</v>
      </c>
      <c r="H130" s="59">
        <v>877127</v>
      </c>
      <c r="I130" s="59">
        <v>1597726</v>
      </c>
      <c r="J130" s="146">
        <f t="shared" si="5"/>
        <v>182.15446565890687</v>
      </c>
    </row>
    <row r="131" spans="1:10" s="118" customFormat="1" ht="54.75" customHeight="1">
      <c r="A131" s="56" t="s">
        <v>2</v>
      </c>
      <c r="B131" s="57" t="s">
        <v>2</v>
      </c>
      <c r="C131" s="94" t="s">
        <v>7</v>
      </c>
      <c r="D131" s="58" t="s">
        <v>8</v>
      </c>
      <c r="E131" s="59">
        <v>4205</v>
      </c>
      <c r="F131" s="59">
        <v>3069.6</v>
      </c>
      <c r="G131" s="59">
        <v>73</v>
      </c>
      <c r="H131" s="59">
        <v>4205</v>
      </c>
      <c r="I131" s="59">
        <v>4575</v>
      </c>
      <c r="J131" s="146">
        <f t="shared" si="5"/>
        <v>108.79904875148631</v>
      </c>
    </row>
    <row r="132" spans="1:10" s="118" customFormat="1" ht="12.75">
      <c r="A132" s="56" t="s">
        <v>2</v>
      </c>
      <c r="B132" s="57" t="s">
        <v>2</v>
      </c>
      <c r="C132" s="94" t="s">
        <v>43</v>
      </c>
      <c r="D132" s="58" t="s">
        <v>44</v>
      </c>
      <c r="E132" s="59">
        <v>1065607</v>
      </c>
      <c r="F132" s="59">
        <v>456128.97</v>
      </c>
      <c r="G132" s="59">
        <v>42.8</v>
      </c>
      <c r="H132" s="59">
        <v>696721</v>
      </c>
      <c r="I132" s="59">
        <v>982942</v>
      </c>
      <c r="J132" s="146">
        <f t="shared" si="5"/>
        <v>141.08115013039654</v>
      </c>
    </row>
    <row r="133" spans="1:10" s="118" customFormat="1" ht="12.75">
      <c r="A133" s="56" t="s">
        <v>2</v>
      </c>
      <c r="B133" s="57" t="s">
        <v>2</v>
      </c>
      <c r="C133" s="94" t="s">
        <v>22</v>
      </c>
      <c r="D133" s="58" t="s">
        <v>23</v>
      </c>
      <c r="E133" s="59">
        <f>0-0</f>
        <v>0</v>
      </c>
      <c r="F133" s="59">
        <v>8700.61</v>
      </c>
      <c r="G133" s="59" t="s">
        <v>2</v>
      </c>
      <c r="H133" s="59">
        <v>8700.61</v>
      </c>
      <c r="I133" s="59">
        <v>0</v>
      </c>
      <c r="J133" s="146">
        <f t="shared" si="5"/>
        <v>0</v>
      </c>
    </row>
    <row r="134" spans="1:10" s="118" customFormat="1" ht="12.75">
      <c r="A134" s="56" t="s">
        <v>2</v>
      </c>
      <c r="B134" s="57" t="s">
        <v>2</v>
      </c>
      <c r="C134" s="94" t="s">
        <v>9</v>
      </c>
      <c r="D134" s="58" t="s">
        <v>10</v>
      </c>
      <c r="E134" s="59">
        <f>0-0</f>
        <v>0</v>
      </c>
      <c r="F134" s="59">
        <v>233122.64</v>
      </c>
      <c r="G134" s="59" t="s">
        <v>2</v>
      </c>
      <c r="H134" s="59">
        <v>233122.64</v>
      </c>
      <c r="I134" s="59">
        <f>230000+11581</f>
        <v>241581</v>
      </c>
      <c r="J134" s="146">
        <f t="shared" si="5"/>
        <v>103.62828766867086</v>
      </c>
    </row>
    <row r="135" spans="1:10" s="118" customFormat="1" ht="39" customHeight="1">
      <c r="A135" s="56" t="s">
        <v>2</v>
      </c>
      <c r="B135" s="57" t="s">
        <v>2</v>
      </c>
      <c r="C135" s="94" t="s">
        <v>136</v>
      </c>
      <c r="D135" s="58" t="s">
        <v>137</v>
      </c>
      <c r="E135" s="59">
        <v>57582</v>
      </c>
      <c r="F135" s="59">
        <v>43818.74</v>
      </c>
      <c r="G135" s="59">
        <v>76.1</v>
      </c>
      <c r="H135" s="59">
        <v>57582</v>
      </c>
      <c r="I135" s="59">
        <v>0</v>
      </c>
      <c r="J135" s="146">
        <f t="shared" si="5"/>
        <v>0</v>
      </c>
    </row>
    <row r="136" spans="1:10" s="118" customFormat="1" ht="44.25" customHeight="1" thickBot="1">
      <c r="A136" s="56" t="s">
        <v>2</v>
      </c>
      <c r="B136" s="57" t="s">
        <v>2</v>
      </c>
      <c r="C136" s="94" t="s">
        <v>140</v>
      </c>
      <c r="D136" s="58" t="s">
        <v>141</v>
      </c>
      <c r="E136" s="59">
        <v>119306</v>
      </c>
      <c r="F136" s="59">
        <v>50422</v>
      </c>
      <c r="G136" s="59">
        <v>42.26</v>
      </c>
      <c r="H136" s="59">
        <v>119306</v>
      </c>
      <c r="I136" s="59">
        <v>26860</v>
      </c>
      <c r="J136" s="146">
        <f t="shared" si="5"/>
        <v>22.51353662011969</v>
      </c>
    </row>
    <row r="137" spans="1:10" ht="24" customHeight="1" thickBot="1">
      <c r="A137" s="2" t="s">
        <v>2</v>
      </c>
      <c r="B137" s="2" t="s">
        <v>142</v>
      </c>
      <c r="C137" s="92" t="s">
        <v>2</v>
      </c>
      <c r="D137" s="3" t="s">
        <v>143</v>
      </c>
      <c r="E137" s="7">
        <f>SUM(E138:E141)</f>
        <v>800</v>
      </c>
      <c r="F137" s="7">
        <f>SUM(F138:F141)</f>
        <v>4742.47</v>
      </c>
      <c r="G137" s="4">
        <v>7.77</v>
      </c>
      <c r="H137" s="7">
        <f>SUM(H138:H141)</f>
        <v>4950.47</v>
      </c>
      <c r="I137" s="7">
        <f>SUM(I138:I141)</f>
        <v>800</v>
      </c>
      <c r="J137" s="135">
        <f t="shared" si="5"/>
        <v>16.160081770013758</v>
      </c>
    </row>
    <row r="138" spans="1:10" s="118" customFormat="1" ht="12.75">
      <c r="A138" s="66" t="s">
        <v>2</v>
      </c>
      <c r="B138" s="67" t="s">
        <v>2</v>
      </c>
      <c r="C138" s="99" t="s">
        <v>16</v>
      </c>
      <c r="D138" s="68" t="s">
        <v>17</v>
      </c>
      <c r="E138" s="69">
        <v>800</v>
      </c>
      <c r="F138" s="69">
        <v>623</v>
      </c>
      <c r="G138" s="69">
        <v>77.88</v>
      </c>
      <c r="H138" s="69">
        <v>831</v>
      </c>
      <c r="I138" s="69">
        <v>800</v>
      </c>
      <c r="J138" s="69">
        <f t="shared" si="5"/>
        <v>96.26955475330927</v>
      </c>
    </row>
    <row r="139" spans="1:10" s="118" customFormat="1" ht="12.75">
      <c r="A139" s="70" t="s">
        <v>2</v>
      </c>
      <c r="B139" s="71" t="s">
        <v>2</v>
      </c>
      <c r="C139" s="100" t="s">
        <v>22</v>
      </c>
      <c r="D139" s="72" t="s">
        <v>23</v>
      </c>
      <c r="E139" s="73">
        <f>0-0</f>
        <v>0</v>
      </c>
      <c r="F139" s="73">
        <v>2608.9</v>
      </c>
      <c r="G139" s="73" t="s">
        <v>2</v>
      </c>
      <c r="H139" s="73">
        <v>2608.9</v>
      </c>
      <c r="I139" s="73">
        <v>0</v>
      </c>
      <c r="J139" s="73">
        <f t="shared" si="5"/>
        <v>0</v>
      </c>
    </row>
    <row r="140" spans="1:10" s="118" customFormat="1" ht="12.75">
      <c r="A140" s="70" t="s">
        <v>2</v>
      </c>
      <c r="B140" s="71" t="s">
        <v>2</v>
      </c>
      <c r="C140" s="100" t="s">
        <v>9</v>
      </c>
      <c r="D140" s="72" t="s">
        <v>10</v>
      </c>
      <c r="E140" s="73">
        <f>0-0</f>
        <v>0</v>
      </c>
      <c r="F140" s="73">
        <v>501.57</v>
      </c>
      <c r="G140" s="73" t="s">
        <v>2</v>
      </c>
      <c r="H140" s="73">
        <v>501.57</v>
      </c>
      <c r="I140" s="73">
        <v>0</v>
      </c>
      <c r="J140" s="73">
        <f t="shared" si="5"/>
        <v>0</v>
      </c>
    </row>
    <row r="141" spans="1:10" s="118" customFormat="1" ht="42" customHeight="1">
      <c r="A141" s="70" t="s">
        <v>2</v>
      </c>
      <c r="B141" s="71" t="s">
        <v>2</v>
      </c>
      <c r="C141" s="100" t="s">
        <v>136</v>
      </c>
      <c r="D141" s="72" t="s">
        <v>137</v>
      </c>
      <c r="E141" s="73">
        <f>0-0</f>
        <v>0</v>
      </c>
      <c r="F141" s="73">
        <v>1009</v>
      </c>
      <c r="G141" s="73" t="s">
        <v>2</v>
      </c>
      <c r="H141" s="73">
        <v>1009</v>
      </c>
      <c r="I141" s="73">
        <v>0</v>
      </c>
      <c r="J141" s="73">
        <f t="shared" si="5"/>
        <v>0</v>
      </c>
    </row>
    <row r="142" spans="1:10" ht="18" customHeight="1">
      <c r="A142" s="74" t="s">
        <v>2</v>
      </c>
      <c r="B142" s="75" t="s">
        <v>144</v>
      </c>
      <c r="C142" s="100" t="s">
        <v>2</v>
      </c>
      <c r="D142" s="76" t="s">
        <v>6</v>
      </c>
      <c r="E142" s="78">
        <f>SUM(E143)</f>
        <v>924</v>
      </c>
      <c r="F142" s="78">
        <f>SUM(F143)</f>
        <v>924</v>
      </c>
      <c r="G142" s="77">
        <v>100</v>
      </c>
      <c r="H142" s="78">
        <f>SUM(H143)</f>
        <v>924</v>
      </c>
      <c r="I142" s="78">
        <f>SUM(I143)</f>
        <v>0</v>
      </c>
      <c r="J142" s="78">
        <f t="shared" si="5"/>
        <v>0</v>
      </c>
    </row>
    <row r="143" spans="1:10" s="118" customFormat="1" ht="25.5">
      <c r="A143" s="70" t="s">
        <v>2</v>
      </c>
      <c r="B143" s="71" t="s">
        <v>2</v>
      </c>
      <c r="C143" s="100" t="s">
        <v>145</v>
      </c>
      <c r="D143" s="72" t="s">
        <v>146</v>
      </c>
      <c r="E143" s="73">
        <v>924</v>
      </c>
      <c r="F143" s="73">
        <v>924</v>
      </c>
      <c r="G143" s="73">
        <v>100</v>
      </c>
      <c r="H143" s="73">
        <v>924</v>
      </c>
      <c r="I143" s="73">
        <v>0</v>
      </c>
      <c r="J143" s="73">
        <f t="shared" si="5"/>
        <v>0</v>
      </c>
    </row>
    <row r="144" spans="1:10" ht="12.75" customHeight="1">
      <c r="A144" s="80"/>
      <c r="B144" s="79"/>
      <c r="C144" s="101"/>
      <c r="D144" s="79"/>
      <c r="E144" s="79"/>
      <c r="F144" s="79"/>
      <c r="G144" s="79"/>
      <c r="H144" s="81"/>
      <c r="I144" s="81"/>
      <c r="J144" s="82"/>
    </row>
    <row r="145" spans="1:10" ht="20.25" customHeight="1">
      <c r="A145" s="74" t="s">
        <v>147</v>
      </c>
      <c r="B145" s="75" t="s">
        <v>2</v>
      </c>
      <c r="C145" s="100" t="s">
        <v>2</v>
      </c>
      <c r="D145" s="76" t="s">
        <v>148</v>
      </c>
      <c r="E145" s="77">
        <v>760100</v>
      </c>
      <c r="F145" s="77">
        <v>774685.83</v>
      </c>
      <c r="G145" s="77">
        <v>101.92</v>
      </c>
      <c r="H145" s="78">
        <f>SUM(H146,H149)</f>
        <v>778340.55</v>
      </c>
      <c r="I145" s="78">
        <f>SUM(I146,I149)</f>
        <v>780100</v>
      </c>
      <c r="J145" s="78">
        <f t="shared" si="5"/>
        <v>100.22605143725328</v>
      </c>
    </row>
    <row r="146" spans="1:10" ht="18" customHeight="1">
      <c r="A146" s="74" t="s">
        <v>2</v>
      </c>
      <c r="B146" s="75" t="s">
        <v>149</v>
      </c>
      <c r="C146" s="100" t="s">
        <v>2</v>
      </c>
      <c r="D146" s="76" t="s">
        <v>150</v>
      </c>
      <c r="E146" s="77">
        <v>760000</v>
      </c>
      <c r="F146" s="77">
        <v>774685.83</v>
      </c>
      <c r="G146" s="77">
        <v>101.93</v>
      </c>
      <c r="H146" s="78">
        <f>SUM(H147:H148)</f>
        <v>778240.55</v>
      </c>
      <c r="I146" s="78">
        <f>SUM(I147:I148)</f>
        <v>780000</v>
      </c>
      <c r="J146" s="78">
        <f t="shared" si="5"/>
        <v>100.22608048372703</v>
      </c>
    </row>
    <row r="147" spans="1:10" s="118" customFormat="1" ht="25.5">
      <c r="A147" s="70" t="s">
        <v>2</v>
      </c>
      <c r="B147" s="71" t="s">
        <v>2</v>
      </c>
      <c r="C147" s="100" t="s">
        <v>151</v>
      </c>
      <c r="D147" s="72" t="s">
        <v>152</v>
      </c>
      <c r="E147" s="73">
        <v>760000</v>
      </c>
      <c r="F147" s="73">
        <v>774645.28</v>
      </c>
      <c r="G147" s="73">
        <v>101.93</v>
      </c>
      <c r="H147" s="73">
        <v>778200</v>
      </c>
      <c r="I147" s="73">
        <v>780000</v>
      </c>
      <c r="J147" s="73">
        <f t="shared" si="5"/>
        <v>100.2313030069391</v>
      </c>
    </row>
    <row r="148" spans="1:10" s="118" customFormat="1" ht="18" customHeight="1">
      <c r="A148" s="70" t="s">
        <v>2</v>
      </c>
      <c r="B148" s="71" t="s">
        <v>2</v>
      </c>
      <c r="C148" s="100" t="s">
        <v>9</v>
      </c>
      <c r="D148" s="72" t="s">
        <v>10</v>
      </c>
      <c r="E148" s="73">
        <f>0-0</f>
        <v>0</v>
      </c>
      <c r="F148" s="73">
        <v>40.55</v>
      </c>
      <c r="G148" s="73" t="s">
        <v>2</v>
      </c>
      <c r="H148" s="73">
        <v>40.55</v>
      </c>
      <c r="I148" s="73">
        <v>0</v>
      </c>
      <c r="J148" s="73">
        <f t="shared" si="5"/>
        <v>0</v>
      </c>
    </row>
    <row r="149" spans="1:10" ht="19.5" customHeight="1">
      <c r="A149" s="74" t="s">
        <v>2</v>
      </c>
      <c r="B149" s="75" t="s">
        <v>153</v>
      </c>
      <c r="C149" s="100" t="s">
        <v>2</v>
      </c>
      <c r="D149" s="76" t="s">
        <v>6</v>
      </c>
      <c r="E149" s="77">
        <v>100</v>
      </c>
      <c r="F149" s="77">
        <f>0-0</f>
        <v>0</v>
      </c>
      <c r="G149" s="77">
        <f>0-0</f>
        <v>0</v>
      </c>
      <c r="H149" s="78">
        <f>SUM(H150)</f>
        <v>100</v>
      </c>
      <c r="I149" s="78">
        <f>SUM(I150)</f>
        <v>100</v>
      </c>
      <c r="J149" s="78">
        <f t="shared" si="5"/>
        <v>100</v>
      </c>
    </row>
    <row r="150" spans="1:10" s="118" customFormat="1" ht="39" customHeight="1" thickBot="1">
      <c r="A150" s="83" t="s">
        <v>2</v>
      </c>
      <c r="B150" s="84" t="s">
        <v>2</v>
      </c>
      <c r="C150" s="102" t="s">
        <v>11</v>
      </c>
      <c r="D150" s="85" t="s">
        <v>12</v>
      </c>
      <c r="E150" s="86">
        <v>100</v>
      </c>
      <c r="F150" s="86">
        <f>0-0</f>
        <v>0</v>
      </c>
      <c r="G150" s="86">
        <f>0-0</f>
        <v>0</v>
      </c>
      <c r="H150" s="86">
        <v>100</v>
      </c>
      <c r="I150" s="86">
        <v>100</v>
      </c>
      <c r="J150" s="86">
        <f t="shared" si="5"/>
        <v>100</v>
      </c>
    </row>
    <row r="151" ht="12.75" customHeight="1" thickBot="1">
      <c r="J151" s="139"/>
    </row>
    <row r="152" spans="1:10" ht="19.5" customHeight="1" thickBot="1">
      <c r="A152" s="2" t="s">
        <v>154</v>
      </c>
      <c r="B152" s="2" t="s">
        <v>2</v>
      </c>
      <c r="C152" s="92" t="s">
        <v>2</v>
      </c>
      <c r="D152" s="3" t="s">
        <v>155</v>
      </c>
      <c r="E152" s="4">
        <v>10461680</v>
      </c>
      <c r="F152" s="4">
        <v>8118476.99</v>
      </c>
      <c r="G152" s="4">
        <v>77.6</v>
      </c>
      <c r="H152" s="7">
        <f>SUM(H153,H155,H160,H163,H165,H167,H170,H174,H176,H180,H182)</f>
        <v>10473888.629999999</v>
      </c>
      <c r="I152" s="7">
        <f>SUM(I153,I155,I160,I163,I165,I167,I170,I174,I176,I180,I182)</f>
        <v>10035000</v>
      </c>
      <c r="J152" s="135">
        <f t="shared" si="5"/>
        <v>95.80968782938072</v>
      </c>
    </row>
    <row r="153" spans="1:10" ht="19.5" customHeight="1" thickBot="1">
      <c r="A153" s="2" t="s">
        <v>2</v>
      </c>
      <c r="B153" s="2" t="s">
        <v>156</v>
      </c>
      <c r="C153" s="92" t="s">
        <v>2</v>
      </c>
      <c r="D153" s="3" t="s">
        <v>157</v>
      </c>
      <c r="E153" s="4">
        <f>0-0</f>
        <v>0</v>
      </c>
      <c r="F153" s="4">
        <v>616.22</v>
      </c>
      <c r="G153" s="4" t="s">
        <v>2</v>
      </c>
      <c r="H153" s="7">
        <f>SUM(H154)</f>
        <v>616.22</v>
      </c>
      <c r="I153" s="7">
        <f>SUM(I154)</f>
        <v>0</v>
      </c>
      <c r="J153" s="135">
        <f t="shared" si="5"/>
        <v>0</v>
      </c>
    </row>
    <row r="154" spans="1:10" s="118" customFormat="1" ht="20.25" customHeight="1" thickBot="1">
      <c r="A154" s="62" t="s">
        <v>2</v>
      </c>
      <c r="B154" s="63" t="s">
        <v>2</v>
      </c>
      <c r="C154" s="98" t="s">
        <v>22</v>
      </c>
      <c r="D154" s="64" t="s">
        <v>23</v>
      </c>
      <c r="E154" s="65">
        <f>0-0</f>
        <v>0</v>
      </c>
      <c r="F154" s="65">
        <v>616.22</v>
      </c>
      <c r="G154" s="65" t="s">
        <v>2</v>
      </c>
      <c r="H154" s="65">
        <v>616.22</v>
      </c>
      <c r="I154" s="65">
        <v>0</v>
      </c>
      <c r="J154" s="143">
        <f t="shared" si="5"/>
        <v>0</v>
      </c>
    </row>
    <row r="155" spans="1:10" ht="39" thickBot="1">
      <c r="A155" s="2" t="s">
        <v>2</v>
      </c>
      <c r="B155" s="2" t="s">
        <v>158</v>
      </c>
      <c r="C155" s="92" t="s">
        <v>2</v>
      </c>
      <c r="D155" s="3" t="s">
        <v>159</v>
      </c>
      <c r="E155" s="4">
        <v>7761000</v>
      </c>
      <c r="F155" s="4">
        <v>6076406.16</v>
      </c>
      <c r="G155" s="4">
        <v>78.29</v>
      </c>
      <c r="H155" s="7">
        <f>SUM(H156:H159)</f>
        <v>7756113.8</v>
      </c>
      <c r="I155" s="7">
        <f>SUM(I156:I159)</f>
        <v>7859000</v>
      </c>
      <c r="J155" s="135">
        <f t="shared" si="5"/>
        <v>101.32651741133556</v>
      </c>
    </row>
    <row r="156" spans="1:10" s="118" customFormat="1" ht="12.75">
      <c r="A156" s="52" t="s">
        <v>2</v>
      </c>
      <c r="B156" s="53" t="s">
        <v>2</v>
      </c>
      <c r="C156" s="93" t="s">
        <v>16</v>
      </c>
      <c r="D156" s="54" t="s">
        <v>17</v>
      </c>
      <c r="E156" s="55">
        <f>0-0</f>
        <v>0</v>
      </c>
      <c r="F156" s="55">
        <v>113.8</v>
      </c>
      <c r="G156" s="55" t="s">
        <v>2</v>
      </c>
      <c r="H156" s="55">
        <v>113.8</v>
      </c>
      <c r="I156" s="55">
        <v>0</v>
      </c>
      <c r="J156" s="144">
        <f t="shared" si="5"/>
        <v>0</v>
      </c>
    </row>
    <row r="157" spans="1:10" s="118" customFormat="1" ht="12.75">
      <c r="A157" s="56" t="s">
        <v>2</v>
      </c>
      <c r="B157" s="57" t="s">
        <v>2</v>
      </c>
      <c r="C157" s="94" t="s">
        <v>9</v>
      </c>
      <c r="D157" s="58" t="s">
        <v>10</v>
      </c>
      <c r="E157" s="59">
        <v>10000</v>
      </c>
      <c r="F157" s="59">
        <v>7804.56</v>
      </c>
      <c r="G157" s="59">
        <v>78.05</v>
      </c>
      <c r="H157" s="59">
        <v>10000</v>
      </c>
      <c r="I157" s="59">
        <v>10000</v>
      </c>
      <c r="J157" s="146">
        <f t="shared" si="5"/>
        <v>100</v>
      </c>
    </row>
    <row r="158" spans="1:10" s="118" customFormat="1" ht="38.25">
      <c r="A158" s="56" t="s">
        <v>2</v>
      </c>
      <c r="B158" s="57" t="s">
        <v>2</v>
      </c>
      <c r="C158" s="94" t="s">
        <v>11</v>
      </c>
      <c r="D158" s="58" t="s">
        <v>12</v>
      </c>
      <c r="E158" s="59">
        <v>7676000</v>
      </c>
      <c r="F158" s="59">
        <v>6023146</v>
      </c>
      <c r="G158" s="59">
        <v>78.47</v>
      </c>
      <c r="H158" s="59">
        <v>7676000</v>
      </c>
      <c r="I158" s="59">
        <v>7774000</v>
      </c>
      <c r="J158" s="146">
        <f t="shared" si="5"/>
        <v>101.27670661803023</v>
      </c>
    </row>
    <row r="159" spans="1:10" s="118" customFormat="1" ht="39" thickBot="1">
      <c r="A159" s="39" t="s">
        <v>2</v>
      </c>
      <c r="B159" s="40" t="s">
        <v>2</v>
      </c>
      <c r="C159" s="95" t="s">
        <v>59</v>
      </c>
      <c r="D159" s="41" t="s">
        <v>60</v>
      </c>
      <c r="E159" s="42">
        <v>75000</v>
      </c>
      <c r="F159" s="42">
        <v>45341.8</v>
      </c>
      <c r="G159" s="42">
        <v>60.46</v>
      </c>
      <c r="H159" s="42">
        <v>70000</v>
      </c>
      <c r="I159" s="42">
        <v>75000</v>
      </c>
      <c r="J159" s="145">
        <f t="shared" si="5"/>
        <v>107.14285714285714</v>
      </c>
    </row>
    <row r="160" spans="1:10" ht="64.5" customHeight="1" thickBot="1">
      <c r="A160" s="2" t="s">
        <v>2</v>
      </c>
      <c r="B160" s="2" t="s">
        <v>160</v>
      </c>
      <c r="C160" s="92" t="s">
        <v>2</v>
      </c>
      <c r="D160" s="3" t="s">
        <v>161</v>
      </c>
      <c r="E160" s="4">
        <v>77500</v>
      </c>
      <c r="F160" s="4">
        <v>76400</v>
      </c>
      <c r="G160" s="4">
        <v>98.58</v>
      </c>
      <c r="H160" s="7">
        <f>SUM(H161:H162)</f>
        <v>77500</v>
      </c>
      <c r="I160" s="7">
        <f>SUM(I161:I162)</f>
        <v>86000</v>
      </c>
      <c r="J160" s="135">
        <f t="shared" si="5"/>
        <v>110.96774193548387</v>
      </c>
    </row>
    <row r="161" spans="1:10" s="118" customFormat="1" ht="43.5" customHeight="1">
      <c r="A161" s="52" t="s">
        <v>2</v>
      </c>
      <c r="B161" s="53" t="s">
        <v>2</v>
      </c>
      <c r="C161" s="93" t="s">
        <v>11</v>
      </c>
      <c r="D161" s="54" t="s">
        <v>12</v>
      </c>
      <c r="E161" s="55">
        <v>38500</v>
      </c>
      <c r="F161" s="55">
        <v>37400</v>
      </c>
      <c r="G161" s="55">
        <v>97.14</v>
      </c>
      <c r="H161" s="55">
        <v>38500</v>
      </c>
      <c r="I161" s="55">
        <v>32000</v>
      </c>
      <c r="J161" s="144">
        <f t="shared" si="5"/>
        <v>83.11688311688312</v>
      </c>
    </row>
    <row r="162" spans="1:10" s="118" customFormat="1" ht="26.25" thickBot="1">
      <c r="A162" s="39" t="s">
        <v>2</v>
      </c>
      <c r="B162" s="40" t="s">
        <v>2</v>
      </c>
      <c r="C162" s="95" t="s">
        <v>145</v>
      </c>
      <c r="D162" s="41" t="s">
        <v>146</v>
      </c>
      <c r="E162" s="42">
        <v>39000</v>
      </c>
      <c r="F162" s="42">
        <v>39000</v>
      </c>
      <c r="G162" s="42">
        <v>100</v>
      </c>
      <c r="H162" s="42">
        <v>39000</v>
      </c>
      <c r="I162" s="42">
        <v>54000</v>
      </c>
      <c r="J162" s="145">
        <f t="shared" si="5"/>
        <v>138.46153846153845</v>
      </c>
    </row>
    <row r="163" spans="1:10" ht="26.25" thickBot="1">
      <c r="A163" s="2" t="s">
        <v>2</v>
      </c>
      <c r="B163" s="2" t="s">
        <v>162</v>
      </c>
      <c r="C163" s="92" t="s">
        <v>2</v>
      </c>
      <c r="D163" s="3" t="s">
        <v>163</v>
      </c>
      <c r="E163" s="4">
        <v>652300</v>
      </c>
      <c r="F163" s="4">
        <v>552100</v>
      </c>
      <c r="G163" s="4">
        <v>84.64</v>
      </c>
      <c r="H163" s="7">
        <f>SUM(H164)</f>
        <v>652300</v>
      </c>
      <c r="I163" s="7">
        <f>SUM(I164)</f>
        <v>702000</v>
      </c>
      <c r="J163" s="135">
        <f t="shared" si="5"/>
        <v>107.61919362256631</v>
      </c>
    </row>
    <row r="164" spans="1:10" s="118" customFormat="1" ht="26.25" thickBot="1">
      <c r="A164" s="62" t="s">
        <v>2</v>
      </c>
      <c r="B164" s="63" t="s">
        <v>2</v>
      </c>
      <c r="C164" s="98" t="s">
        <v>145</v>
      </c>
      <c r="D164" s="64" t="s">
        <v>146</v>
      </c>
      <c r="E164" s="65">
        <v>652300</v>
      </c>
      <c r="F164" s="65">
        <v>552100</v>
      </c>
      <c r="G164" s="65">
        <v>84.64</v>
      </c>
      <c r="H164" s="65">
        <v>652300</v>
      </c>
      <c r="I164" s="65">
        <v>702000</v>
      </c>
      <c r="J164" s="143">
        <f t="shared" si="5"/>
        <v>107.61919362256631</v>
      </c>
    </row>
    <row r="165" spans="1:10" ht="21" customHeight="1" thickBot="1">
      <c r="A165" s="2" t="s">
        <v>2</v>
      </c>
      <c r="B165" s="2" t="s">
        <v>164</v>
      </c>
      <c r="C165" s="92" t="s">
        <v>2</v>
      </c>
      <c r="D165" s="3" t="s">
        <v>165</v>
      </c>
      <c r="E165" s="4">
        <f>0-0</f>
        <v>0</v>
      </c>
      <c r="F165" s="4">
        <v>133.93</v>
      </c>
      <c r="G165" s="7">
        <v>0</v>
      </c>
      <c r="H165" s="7">
        <f>SUM(H166)</f>
        <v>133.93</v>
      </c>
      <c r="I165" s="7">
        <f>SUM(I166)</f>
        <v>0</v>
      </c>
      <c r="J165" s="135">
        <f t="shared" si="5"/>
        <v>0</v>
      </c>
    </row>
    <row r="166" spans="1:10" s="118" customFormat="1" ht="18.75" customHeight="1" thickBot="1">
      <c r="A166" s="62" t="s">
        <v>2</v>
      </c>
      <c r="B166" s="63" t="s">
        <v>2</v>
      </c>
      <c r="C166" s="98" t="s">
        <v>9</v>
      </c>
      <c r="D166" s="64" t="s">
        <v>10</v>
      </c>
      <c r="E166" s="65">
        <f>0-0</f>
        <v>0</v>
      </c>
      <c r="F166" s="65">
        <v>133.93</v>
      </c>
      <c r="G166" s="65">
        <v>0</v>
      </c>
      <c r="H166" s="65">
        <v>133.93</v>
      </c>
      <c r="I166" s="65">
        <v>0</v>
      </c>
      <c r="J166" s="143">
        <f t="shared" si="5"/>
        <v>0</v>
      </c>
    </row>
    <row r="167" spans="1:10" ht="19.5" customHeight="1" thickBot="1">
      <c r="A167" s="2" t="s">
        <v>2</v>
      </c>
      <c r="B167" s="2" t="s">
        <v>166</v>
      </c>
      <c r="C167" s="92" t="s">
        <v>2</v>
      </c>
      <c r="D167" s="3" t="s">
        <v>167</v>
      </c>
      <c r="E167" s="4">
        <v>482000</v>
      </c>
      <c r="F167" s="4">
        <v>446358.54</v>
      </c>
      <c r="G167" s="7">
        <v>92.61</v>
      </c>
      <c r="H167" s="7">
        <f>SUM(H168:H169)</f>
        <v>482358.54</v>
      </c>
      <c r="I167" s="7">
        <f>SUM(I168:I169)</f>
        <v>517000</v>
      </c>
      <c r="J167" s="135">
        <f t="shared" si="5"/>
        <v>107.18168273749234</v>
      </c>
    </row>
    <row r="168" spans="1:10" s="118" customFormat="1" ht="12.75">
      <c r="A168" s="52" t="s">
        <v>2</v>
      </c>
      <c r="B168" s="53" t="s">
        <v>2</v>
      </c>
      <c r="C168" s="93" t="s">
        <v>9</v>
      </c>
      <c r="D168" s="54" t="s">
        <v>10</v>
      </c>
      <c r="E168" s="55">
        <f>0-0</f>
        <v>0</v>
      </c>
      <c r="F168" s="55">
        <v>358.54</v>
      </c>
      <c r="G168" s="87">
        <v>0</v>
      </c>
      <c r="H168" s="55">
        <v>358.54</v>
      </c>
      <c r="I168" s="55">
        <v>0</v>
      </c>
      <c r="J168" s="144">
        <f t="shared" si="5"/>
        <v>0</v>
      </c>
    </row>
    <row r="169" spans="1:10" s="118" customFormat="1" ht="26.25" thickBot="1">
      <c r="A169" s="39" t="s">
        <v>2</v>
      </c>
      <c r="B169" s="40" t="s">
        <v>2</v>
      </c>
      <c r="C169" s="95" t="s">
        <v>145</v>
      </c>
      <c r="D169" s="41" t="s">
        <v>146</v>
      </c>
      <c r="E169" s="42">
        <v>482000</v>
      </c>
      <c r="F169" s="42">
        <v>446000</v>
      </c>
      <c r="G169" s="42">
        <v>92.53</v>
      </c>
      <c r="H169" s="42">
        <v>482000</v>
      </c>
      <c r="I169" s="42">
        <v>517000</v>
      </c>
      <c r="J169" s="145">
        <f t="shared" si="5"/>
        <v>107.26141078838174</v>
      </c>
    </row>
    <row r="170" spans="1:10" ht="22.5" customHeight="1" thickBot="1">
      <c r="A170" s="2" t="s">
        <v>2</v>
      </c>
      <c r="B170" s="2" t="s">
        <v>168</v>
      </c>
      <c r="C170" s="92" t="s">
        <v>2</v>
      </c>
      <c r="D170" s="3" t="s">
        <v>169</v>
      </c>
      <c r="E170" s="4">
        <v>544100</v>
      </c>
      <c r="F170" s="4">
        <v>414750.57</v>
      </c>
      <c r="G170" s="4">
        <v>76.23</v>
      </c>
      <c r="H170" s="7">
        <f>SUM(H171:H173)</f>
        <v>548748.57</v>
      </c>
      <c r="I170" s="7">
        <f>SUM(I171:I173)</f>
        <v>546000</v>
      </c>
      <c r="J170" s="135">
        <f t="shared" si="5"/>
        <v>99.49912033483751</v>
      </c>
    </row>
    <row r="171" spans="1:10" s="118" customFormat="1" ht="12.75">
      <c r="A171" s="52" t="s">
        <v>2</v>
      </c>
      <c r="B171" s="53" t="s">
        <v>2</v>
      </c>
      <c r="C171" s="93" t="s">
        <v>22</v>
      </c>
      <c r="D171" s="54" t="s">
        <v>23</v>
      </c>
      <c r="E171" s="55">
        <f>0-0</f>
        <v>0</v>
      </c>
      <c r="F171" s="55">
        <v>4648.57</v>
      </c>
      <c r="G171" s="55" t="s">
        <v>2</v>
      </c>
      <c r="H171" s="55">
        <v>4648.57</v>
      </c>
      <c r="I171" s="55">
        <v>0</v>
      </c>
      <c r="J171" s="144">
        <f t="shared" si="5"/>
        <v>0</v>
      </c>
    </row>
    <row r="172" spans="1:10" s="118" customFormat="1" ht="40.5" customHeight="1">
      <c r="A172" s="56" t="s">
        <v>2</v>
      </c>
      <c r="B172" s="57" t="s">
        <v>2</v>
      </c>
      <c r="C172" s="94" t="s">
        <v>11</v>
      </c>
      <c r="D172" s="58" t="s">
        <v>12</v>
      </c>
      <c r="E172" s="59">
        <v>14100</v>
      </c>
      <c r="F172" s="59">
        <v>12600</v>
      </c>
      <c r="G172" s="59">
        <v>89.36</v>
      </c>
      <c r="H172" s="59">
        <v>14100</v>
      </c>
      <c r="I172" s="59">
        <v>16000</v>
      </c>
      <c r="J172" s="146">
        <f t="shared" si="5"/>
        <v>113.47517730496455</v>
      </c>
    </row>
    <row r="173" spans="1:10" s="118" customFormat="1" ht="26.25" thickBot="1">
      <c r="A173" s="39" t="s">
        <v>2</v>
      </c>
      <c r="B173" s="40" t="s">
        <v>2</v>
      </c>
      <c r="C173" s="95" t="s">
        <v>145</v>
      </c>
      <c r="D173" s="41" t="s">
        <v>146</v>
      </c>
      <c r="E173" s="42">
        <v>530000</v>
      </c>
      <c r="F173" s="42">
        <v>397502</v>
      </c>
      <c r="G173" s="42">
        <v>75</v>
      </c>
      <c r="H173" s="42">
        <v>530000</v>
      </c>
      <c r="I173" s="42">
        <v>530000</v>
      </c>
      <c r="J173" s="145">
        <f t="shared" si="5"/>
        <v>100</v>
      </c>
    </row>
    <row r="174" spans="1:10" ht="26.25" thickBot="1">
      <c r="A174" s="2" t="s">
        <v>2</v>
      </c>
      <c r="B174" s="2" t="s">
        <v>170</v>
      </c>
      <c r="C174" s="92" t="s">
        <v>2</v>
      </c>
      <c r="D174" s="3" t="s">
        <v>171</v>
      </c>
      <c r="E174" s="4">
        <v>6856</v>
      </c>
      <c r="F174" s="4">
        <v>4285</v>
      </c>
      <c r="G174" s="4">
        <v>62.5</v>
      </c>
      <c r="H174" s="7">
        <f>SUM(H175)</f>
        <v>6856</v>
      </c>
      <c r="I174" s="7">
        <f>SUM(I175)</f>
        <v>0</v>
      </c>
      <c r="J174" s="135">
        <f t="shared" si="5"/>
        <v>0</v>
      </c>
    </row>
    <row r="175" spans="1:10" s="118" customFormat="1" ht="39" thickBot="1">
      <c r="A175" s="62" t="s">
        <v>2</v>
      </c>
      <c r="B175" s="63" t="s">
        <v>2</v>
      </c>
      <c r="C175" s="98" t="s">
        <v>136</v>
      </c>
      <c r="D175" s="64" t="s">
        <v>137</v>
      </c>
      <c r="E175" s="65">
        <v>6856</v>
      </c>
      <c r="F175" s="65">
        <v>4285</v>
      </c>
      <c r="G175" s="65">
        <v>62.5</v>
      </c>
      <c r="H175" s="65">
        <v>6856</v>
      </c>
      <c r="I175" s="65">
        <v>0</v>
      </c>
      <c r="J175" s="143">
        <f t="shared" si="5"/>
        <v>0</v>
      </c>
    </row>
    <row r="176" spans="1:10" ht="21" customHeight="1" thickBot="1">
      <c r="A176" s="2" t="s">
        <v>2</v>
      </c>
      <c r="B176" s="2" t="s">
        <v>172</v>
      </c>
      <c r="C176" s="92" t="s">
        <v>2</v>
      </c>
      <c r="D176" s="3" t="s">
        <v>173</v>
      </c>
      <c r="E176" s="4">
        <v>21000</v>
      </c>
      <c r="F176" s="4">
        <v>15507.57</v>
      </c>
      <c r="G176" s="4">
        <v>73.85</v>
      </c>
      <c r="H176" s="7">
        <f>SUM(H177:H179)</f>
        <v>26607.57</v>
      </c>
      <c r="I176" s="7">
        <f>SUM(I177:I179)</f>
        <v>17000</v>
      </c>
      <c r="J176" s="135">
        <f t="shared" si="5"/>
        <v>63.89159175377534</v>
      </c>
    </row>
    <row r="177" spans="1:10" s="118" customFormat="1" ht="19.5" customHeight="1">
      <c r="A177" s="52" t="s">
        <v>2</v>
      </c>
      <c r="B177" s="53" t="s">
        <v>2</v>
      </c>
      <c r="C177" s="93" t="s">
        <v>9</v>
      </c>
      <c r="D177" s="54" t="s">
        <v>10</v>
      </c>
      <c r="E177" s="55">
        <f>0-0</f>
        <v>0</v>
      </c>
      <c r="F177" s="55">
        <v>5537.7</v>
      </c>
      <c r="G177" s="55" t="s">
        <v>2</v>
      </c>
      <c r="H177" s="55">
        <v>5537.7</v>
      </c>
      <c r="I177" s="55">
        <v>0</v>
      </c>
      <c r="J177" s="144">
        <f t="shared" si="5"/>
        <v>0</v>
      </c>
    </row>
    <row r="178" spans="1:10" s="118" customFormat="1" ht="39.75" customHeight="1">
      <c r="A178" s="56" t="s">
        <v>2</v>
      </c>
      <c r="B178" s="57" t="s">
        <v>2</v>
      </c>
      <c r="C178" s="94" t="s">
        <v>11</v>
      </c>
      <c r="D178" s="58" t="s">
        <v>12</v>
      </c>
      <c r="E178" s="59">
        <v>21000</v>
      </c>
      <c r="F178" s="59">
        <v>9900</v>
      </c>
      <c r="G178" s="59">
        <v>47.14</v>
      </c>
      <c r="H178" s="59">
        <v>21000</v>
      </c>
      <c r="I178" s="59">
        <v>17000</v>
      </c>
      <c r="J178" s="146">
        <f t="shared" si="5"/>
        <v>80.95238095238095</v>
      </c>
    </row>
    <row r="179" spans="1:10" s="118" customFormat="1" ht="39" thickBot="1">
      <c r="A179" s="39" t="s">
        <v>2</v>
      </c>
      <c r="B179" s="40" t="s">
        <v>2</v>
      </c>
      <c r="C179" s="95" t="s">
        <v>59</v>
      </c>
      <c r="D179" s="41" t="s">
        <v>60</v>
      </c>
      <c r="E179" s="42">
        <f>0-0</f>
        <v>0</v>
      </c>
      <c r="F179" s="42">
        <v>69.87</v>
      </c>
      <c r="G179" s="42">
        <v>0</v>
      </c>
      <c r="H179" s="42">
        <v>69.87</v>
      </c>
      <c r="I179" s="42">
        <v>0</v>
      </c>
      <c r="J179" s="145">
        <f t="shared" si="5"/>
        <v>0</v>
      </c>
    </row>
    <row r="180" spans="1:10" ht="23.25" customHeight="1" thickBot="1">
      <c r="A180" s="2" t="s">
        <v>2</v>
      </c>
      <c r="B180" s="2" t="s">
        <v>174</v>
      </c>
      <c r="C180" s="92" t="s">
        <v>2</v>
      </c>
      <c r="D180" s="3" t="s">
        <v>175</v>
      </c>
      <c r="E180" s="4">
        <v>39589</v>
      </c>
      <c r="F180" s="4">
        <v>39589</v>
      </c>
      <c r="G180" s="4">
        <v>100</v>
      </c>
      <c r="H180" s="7">
        <f>SUM(H181)</f>
        <v>39589</v>
      </c>
      <c r="I180" s="7">
        <f>SUM(I181)</f>
        <v>0</v>
      </c>
      <c r="J180" s="135">
        <f t="shared" si="5"/>
        <v>0</v>
      </c>
    </row>
    <row r="181" spans="1:10" s="118" customFormat="1" ht="45" customHeight="1" thickBot="1">
      <c r="A181" s="62" t="s">
        <v>2</v>
      </c>
      <c r="B181" s="63" t="s">
        <v>2</v>
      </c>
      <c r="C181" s="98" t="s">
        <v>11</v>
      </c>
      <c r="D181" s="64" t="s">
        <v>12</v>
      </c>
      <c r="E181" s="65">
        <v>39589</v>
      </c>
      <c r="F181" s="65">
        <v>39589</v>
      </c>
      <c r="G181" s="65">
        <v>100</v>
      </c>
      <c r="H181" s="65">
        <v>39589</v>
      </c>
      <c r="I181" s="65">
        <v>0</v>
      </c>
      <c r="J181" s="143">
        <f t="shared" si="5"/>
        <v>0</v>
      </c>
    </row>
    <row r="182" spans="1:11" ht="21.75" customHeight="1" thickBot="1">
      <c r="A182" s="2" t="s">
        <v>2</v>
      </c>
      <c r="B182" s="2" t="s">
        <v>176</v>
      </c>
      <c r="C182" s="92" t="s">
        <v>2</v>
      </c>
      <c r="D182" s="3" t="s">
        <v>6</v>
      </c>
      <c r="E182" s="4">
        <v>877335</v>
      </c>
      <c r="F182" s="4">
        <v>492330</v>
      </c>
      <c r="G182" s="4">
        <v>56.12</v>
      </c>
      <c r="H182" s="7">
        <f>SUM(H183:H187)</f>
        <v>883065</v>
      </c>
      <c r="I182" s="7">
        <f>SUM(I183:I187)</f>
        <v>308000</v>
      </c>
      <c r="J182" s="135">
        <f aca="true" t="shared" si="6" ref="J182:J238">SUM(I182/H182)*100</f>
        <v>34.87851970126775</v>
      </c>
      <c r="K182" s="131"/>
    </row>
    <row r="183" spans="1:10" s="118" customFormat="1" ht="12.75">
      <c r="A183" s="52" t="s">
        <v>2</v>
      </c>
      <c r="B183" s="53" t="s">
        <v>2</v>
      </c>
      <c r="C183" s="93" t="s">
        <v>9</v>
      </c>
      <c r="D183" s="54" t="s">
        <v>10</v>
      </c>
      <c r="E183" s="55">
        <f>0-0</f>
        <v>0</v>
      </c>
      <c r="F183" s="55">
        <v>5730</v>
      </c>
      <c r="G183" s="55" t="s">
        <v>2</v>
      </c>
      <c r="H183" s="55">
        <v>5730</v>
      </c>
      <c r="I183" s="55">
        <v>0</v>
      </c>
      <c r="J183" s="144">
        <f t="shared" si="6"/>
        <v>0</v>
      </c>
    </row>
    <row r="184" spans="1:10" s="118" customFormat="1" ht="51" customHeight="1">
      <c r="A184" s="56" t="s">
        <v>2</v>
      </c>
      <c r="B184" s="57" t="s">
        <v>2</v>
      </c>
      <c r="C184" s="94" t="s">
        <v>66</v>
      </c>
      <c r="D184" s="58" t="s">
        <v>65</v>
      </c>
      <c r="E184" s="59">
        <v>18082</v>
      </c>
      <c r="F184" s="59">
        <v>7541.9</v>
      </c>
      <c r="G184" s="59">
        <v>41.71</v>
      </c>
      <c r="H184" s="59">
        <v>18082</v>
      </c>
      <c r="I184" s="59">
        <v>0</v>
      </c>
      <c r="J184" s="146">
        <f t="shared" si="6"/>
        <v>0</v>
      </c>
    </row>
    <row r="185" spans="1:10" s="118" customFormat="1" ht="42.75" customHeight="1">
      <c r="A185" s="56" t="s">
        <v>2</v>
      </c>
      <c r="B185" s="57" t="s">
        <v>2</v>
      </c>
      <c r="C185" s="94" t="s">
        <v>11</v>
      </c>
      <c r="D185" s="58" t="s">
        <v>12</v>
      </c>
      <c r="E185" s="59">
        <v>107500</v>
      </c>
      <c r="F185" s="59">
        <v>79600</v>
      </c>
      <c r="G185" s="59">
        <v>74.05</v>
      </c>
      <c r="H185" s="59">
        <v>107500</v>
      </c>
      <c r="I185" s="59">
        <v>0</v>
      </c>
      <c r="J185" s="146">
        <f t="shared" si="6"/>
        <v>0</v>
      </c>
    </row>
    <row r="186" spans="1:10" s="118" customFormat="1" ht="25.5">
      <c r="A186" s="56" t="s">
        <v>2</v>
      </c>
      <c r="B186" s="57" t="s">
        <v>2</v>
      </c>
      <c r="C186" s="94" t="s">
        <v>145</v>
      </c>
      <c r="D186" s="58" t="s">
        <v>146</v>
      </c>
      <c r="E186" s="59">
        <v>410207</v>
      </c>
      <c r="F186" s="59">
        <v>257000</v>
      </c>
      <c r="G186" s="59">
        <v>62.65</v>
      </c>
      <c r="H186" s="59">
        <v>410207</v>
      </c>
      <c r="I186" s="59">
        <v>308000</v>
      </c>
      <c r="J186" s="146">
        <f t="shared" si="6"/>
        <v>75.0840429344209</v>
      </c>
    </row>
    <row r="187" spans="1:10" s="118" customFormat="1" ht="42.75" customHeight="1" thickBot="1">
      <c r="A187" s="39" t="s">
        <v>2</v>
      </c>
      <c r="B187" s="40" t="s">
        <v>2</v>
      </c>
      <c r="C187" s="95" t="s">
        <v>140</v>
      </c>
      <c r="D187" s="41" t="s">
        <v>141</v>
      </c>
      <c r="E187" s="42">
        <v>341546</v>
      </c>
      <c r="F187" s="42">
        <v>142458.1</v>
      </c>
      <c r="G187" s="42">
        <v>41.71</v>
      </c>
      <c r="H187" s="42">
        <v>341546</v>
      </c>
      <c r="I187" s="42">
        <v>0</v>
      </c>
      <c r="J187" s="145">
        <f t="shared" si="6"/>
        <v>0</v>
      </c>
    </row>
    <row r="188" ht="12.75" customHeight="1" thickBot="1">
      <c r="J188" s="139"/>
    </row>
    <row r="189" spans="1:10" ht="20.25" customHeight="1" thickBot="1">
      <c r="A189" s="2" t="s">
        <v>177</v>
      </c>
      <c r="B189" s="2" t="s">
        <v>2</v>
      </c>
      <c r="C189" s="92" t="s">
        <v>2</v>
      </c>
      <c r="D189" s="3" t="s">
        <v>178</v>
      </c>
      <c r="E189" s="4">
        <v>270900</v>
      </c>
      <c r="F189" s="4">
        <v>139310.69</v>
      </c>
      <c r="G189" s="4">
        <v>51.43</v>
      </c>
      <c r="H189" s="7">
        <f>SUM(H190,H195)</f>
        <v>201040.97999999998</v>
      </c>
      <c r="I189" s="7">
        <f>SUM(I190,I195)</f>
        <v>226513</v>
      </c>
      <c r="J189" s="135">
        <f t="shared" si="6"/>
        <v>112.67006358604104</v>
      </c>
    </row>
    <row r="190" spans="1:10" ht="21.75" customHeight="1" thickBot="1">
      <c r="A190" s="2" t="s">
        <v>2</v>
      </c>
      <c r="B190" s="9" t="s">
        <v>179</v>
      </c>
      <c r="C190" s="103" t="s">
        <v>2</v>
      </c>
      <c r="D190" s="10" t="s">
        <v>180</v>
      </c>
      <c r="E190" s="11">
        <v>269022</v>
      </c>
      <c r="F190" s="11">
        <v>137432.69</v>
      </c>
      <c r="G190" s="11">
        <v>51.09</v>
      </c>
      <c r="H190" s="12">
        <f>SUM(H191:H194)</f>
        <v>199162.97999999998</v>
      </c>
      <c r="I190" s="12">
        <f>SUM(I191:I194)</f>
        <v>226513</v>
      </c>
      <c r="J190" s="147">
        <f t="shared" si="6"/>
        <v>113.73248180962146</v>
      </c>
    </row>
    <row r="191" spans="1:10" ht="26.25" thickBot="1">
      <c r="A191" s="8" t="s">
        <v>2</v>
      </c>
      <c r="B191" s="20" t="s">
        <v>2</v>
      </c>
      <c r="C191" s="93" t="s">
        <v>37</v>
      </c>
      <c r="D191" s="21" t="s">
        <v>38</v>
      </c>
      <c r="E191" s="22">
        <v>1922</v>
      </c>
      <c r="F191" s="22">
        <f>0-0</f>
        <v>0</v>
      </c>
      <c r="G191" s="22">
        <f>0-0</f>
        <v>0</v>
      </c>
      <c r="H191" s="22">
        <v>1081.56</v>
      </c>
      <c r="I191" s="22">
        <v>5498</v>
      </c>
      <c r="J191" s="136">
        <f t="shared" si="6"/>
        <v>508.3398054661785</v>
      </c>
    </row>
    <row r="192" spans="1:10" ht="13.5" thickBot="1">
      <c r="A192" s="8" t="s">
        <v>2</v>
      </c>
      <c r="B192" s="17" t="s">
        <v>2</v>
      </c>
      <c r="C192" s="94" t="s">
        <v>43</v>
      </c>
      <c r="D192" s="18" t="s">
        <v>44</v>
      </c>
      <c r="E192" s="19">
        <v>76600</v>
      </c>
      <c r="F192" s="19">
        <v>39263.6</v>
      </c>
      <c r="G192" s="19">
        <v>51.26</v>
      </c>
      <c r="H192" s="19">
        <v>57000</v>
      </c>
      <c r="I192" s="19">
        <v>68000</v>
      </c>
      <c r="J192" s="137">
        <f t="shared" si="6"/>
        <v>119.29824561403508</v>
      </c>
    </row>
    <row r="193" spans="1:10" ht="13.5" thickBot="1">
      <c r="A193" s="8" t="s">
        <v>2</v>
      </c>
      <c r="B193" s="17" t="s">
        <v>2</v>
      </c>
      <c r="C193" s="94" t="s">
        <v>22</v>
      </c>
      <c r="D193" s="18" t="s">
        <v>23</v>
      </c>
      <c r="E193" s="19">
        <f>0-0</f>
        <v>0</v>
      </c>
      <c r="F193" s="19">
        <v>1081.42</v>
      </c>
      <c r="G193" s="19" t="s">
        <v>2</v>
      </c>
      <c r="H193" s="19">
        <v>1081.42</v>
      </c>
      <c r="I193" s="19">
        <v>0</v>
      </c>
      <c r="J193" s="137">
        <f t="shared" si="6"/>
        <v>0</v>
      </c>
    </row>
    <row r="194" spans="1:10" ht="13.5" thickBot="1">
      <c r="A194" s="8" t="s">
        <v>2</v>
      </c>
      <c r="B194" s="23" t="s">
        <v>2</v>
      </c>
      <c r="C194" s="95" t="s">
        <v>9</v>
      </c>
      <c r="D194" s="24" t="s">
        <v>10</v>
      </c>
      <c r="E194" s="25">
        <v>190500</v>
      </c>
      <c r="F194" s="25">
        <v>97087.67</v>
      </c>
      <c r="G194" s="25">
        <v>50.96</v>
      </c>
      <c r="H194" s="25">
        <v>140000</v>
      </c>
      <c r="I194" s="25">
        <v>153015</v>
      </c>
      <c r="J194" s="138">
        <f t="shared" si="6"/>
        <v>109.29642857142856</v>
      </c>
    </row>
    <row r="195" spans="1:10" ht="20.25" customHeight="1" thickBot="1">
      <c r="A195" s="2" t="s">
        <v>2</v>
      </c>
      <c r="B195" s="13" t="s">
        <v>181</v>
      </c>
      <c r="C195" s="104" t="s">
        <v>2</v>
      </c>
      <c r="D195" s="14" t="s">
        <v>6</v>
      </c>
      <c r="E195" s="15">
        <v>1878</v>
      </c>
      <c r="F195" s="15">
        <v>1878</v>
      </c>
      <c r="G195" s="15">
        <v>100</v>
      </c>
      <c r="H195" s="16">
        <f>SUM(H196)</f>
        <v>1878</v>
      </c>
      <c r="I195" s="16">
        <f>SUM(I196)</f>
        <v>0</v>
      </c>
      <c r="J195" s="148">
        <f t="shared" si="6"/>
        <v>0</v>
      </c>
    </row>
    <row r="196" spans="1:10" s="118" customFormat="1" ht="41.25" customHeight="1" thickBot="1">
      <c r="A196" s="62" t="s">
        <v>2</v>
      </c>
      <c r="B196" s="63" t="s">
        <v>2</v>
      </c>
      <c r="C196" s="98" t="s">
        <v>11</v>
      </c>
      <c r="D196" s="64" t="s">
        <v>12</v>
      </c>
      <c r="E196" s="65">
        <v>1878</v>
      </c>
      <c r="F196" s="65">
        <v>1878</v>
      </c>
      <c r="G196" s="65">
        <v>100</v>
      </c>
      <c r="H196" s="65">
        <v>1878</v>
      </c>
      <c r="I196" s="65">
        <v>0</v>
      </c>
      <c r="J196" s="143">
        <f t="shared" si="6"/>
        <v>0</v>
      </c>
    </row>
    <row r="197" ht="12.75" customHeight="1" thickBot="1">
      <c r="J197" s="139"/>
    </row>
    <row r="198" spans="1:10" ht="22.5" customHeight="1" thickBot="1">
      <c r="A198" s="2" t="s">
        <v>182</v>
      </c>
      <c r="B198" s="2" t="s">
        <v>2</v>
      </c>
      <c r="C198" s="92" t="s">
        <v>2</v>
      </c>
      <c r="D198" s="3" t="s">
        <v>183</v>
      </c>
      <c r="E198" s="4">
        <v>212248</v>
      </c>
      <c r="F198" s="4">
        <v>133324.08</v>
      </c>
      <c r="G198" s="4">
        <v>62.82</v>
      </c>
      <c r="H198" s="7">
        <f>SUM(H199,H201)</f>
        <v>212248</v>
      </c>
      <c r="I198" s="7">
        <f>SUM(I199,I201)</f>
        <v>0</v>
      </c>
      <c r="J198" s="135">
        <f t="shared" si="6"/>
        <v>0</v>
      </c>
    </row>
    <row r="199" spans="1:10" ht="20.25" customHeight="1" thickBot="1">
      <c r="A199" s="2" t="s">
        <v>2</v>
      </c>
      <c r="B199" s="2" t="s">
        <v>184</v>
      </c>
      <c r="C199" s="92" t="s">
        <v>2</v>
      </c>
      <c r="D199" s="3" t="s">
        <v>185</v>
      </c>
      <c r="E199" s="4">
        <v>196008</v>
      </c>
      <c r="F199" s="4">
        <v>117084.08</v>
      </c>
      <c r="G199" s="4">
        <v>59.73</v>
      </c>
      <c r="H199" s="7">
        <f>SUM(H200)</f>
        <v>196008</v>
      </c>
      <c r="I199" s="7">
        <f>SUM(I200)</f>
        <v>0</v>
      </c>
      <c r="J199" s="135">
        <f t="shared" si="6"/>
        <v>0</v>
      </c>
    </row>
    <row r="200" spans="1:10" s="118" customFormat="1" ht="26.25" thickBot="1">
      <c r="A200" s="62" t="s">
        <v>2</v>
      </c>
      <c r="B200" s="63" t="s">
        <v>2</v>
      </c>
      <c r="C200" s="98" t="s">
        <v>145</v>
      </c>
      <c r="D200" s="64" t="s">
        <v>146</v>
      </c>
      <c r="E200" s="65">
        <v>196008</v>
      </c>
      <c r="F200" s="65">
        <v>117084.08</v>
      </c>
      <c r="G200" s="65">
        <v>59.73</v>
      </c>
      <c r="H200" s="65">
        <v>196008</v>
      </c>
      <c r="I200" s="65">
        <v>0</v>
      </c>
      <c r="J200" s="143">
        <f t="shared" si="6"/>
        <v>0</v>
      </c>
    </row>
    <row r="201" spans="1:10" ht="20.25" customHeight="1" thickBot="1">
      <c r="A201" s="2" t="s">
        <v>2</v>
      </c>
      <c r="B201" s="2" t="s">
        <v>186</v>
      </c>
      <c r="C201" s="92" t="s">
        <v>2</v>
      </c>
      <c r="D201" s="3" t="s">
        <v>6</v>
      </c>
      <c r="E201" s="4">
        <v>16240</v>
      </c>
      <c r="F201" s="4">
        <v>16240</v>
      </c>
      <c r="G201" s="4">
        <v>100</v>
      </c>
      <c r="H201" s="7">
        <f>SUM(H202)</f>
        <v>16240</v>
      </c>
      <c r="I201" s="7">
        <f>SUM(I202)</f>
        <v>0</v>
      </c>
      <c r="J201" s="135">
        <f t="shared" si="6"/>
        <v>0</v>
      </c>
    </row>
    <row r="202" spans="1:10" s="118" customFormat="1" ht="41.25" customHeight="1" thickBot="1">
      <c r="A202" s="62" t="s">
        <v>2</v>
      </c>
      <c r="B202" s="63" t="s">
        <v>2</v>
      </c>
      <c r="C202" s="98" t="s">
        <v>11</v>
      </c>
      <c r="D202" s="64" t="s">
        <v>12</v>
      </c>
      <c r="E202" s="65">
        <v>16240</v>
      </c>
      <c r="F202" s="65">
        <v>16240</v>
      </c>
      <c r="G202" s="65">
        <v>100</v>
      </c>
      <c r="H202" s="65">
        <v>16240</v>
      </c>
      <c r="I202" s="65">
        <v>0</v>
      </c>
      <c r="J202" s="143">
        <f t="shared" si="6"/>
        <v>0</v>
      </c>
    </row>
    <row r="203" ht="12.75" customHeight="1" thickBot="1">
      <c r="J203" s="139"/>
    </row>
    <row r="204" spans="1:10" ht="21" customHeight="1" thickBot="1">
      <c r="A204" s="2" t="s">
        <v>187</v>
      </c>
      <c r="B204" s="2" t="s">
        <v>2</v>
      </c>
      <c r="C204" s="92" t="s">
        <v>2</v>
      </c>
      <c r="D204" s="3" t="s">
        <v>188</v>
      </c>
      <c r="E204" s="7">
        <f>SUM(E205,E209,E212,E215)</f>
        <v>300000</v>
      </c>
      <c r="F204" s="7">
        <f>SUM(F205,F209,F212,F215)</f>
        <v>292841.89</v>
      </c>
      <c r="G204" s="4">
        <v>47.14</v>
      </c>
      <c r="H204" s="7">
        <f>SUM(H205,H209,H212,H215)</f>
        <v>296850</v>
      </c>
      <c r="I204" s="7">
        <f>SUM(I205,I209,I212,I215)</f>
        <v>3690000</v>
      </c>
      <c r="J204" s="135">
        <f t="shared" si="6"/>
        <v>1243.0520464881254</v>
      </c>
    </row>
    <row r="205" spans="1:10" ht="21.75" customHeight="1" thickBot="1">
      <c r="A205" s="2" t="s">
        <v>2</v>
      </c>
      <c r="B205" s="2" t="s">
        <v>189</v>
      </c>
      <c r="C205" s="92" t="s">
        <v>2</v>
      </c>
      <c r="D205" s="3" t="s">
        <v>190</v>
      </c>
      <c r="E205" s="7">
        <f>SUM(E206:E207)</f>
        <v>130000</v>
      </c>
      <c r="F205" s="7">
        <f>SUM(F206:F207)</f>
        <v>130150</v>
      </c>
      <c r="G205" s="4">
        <v>100.12</v>
      </c>
      <c r="H205" s="7">
        <f>SUM(H206:H207)</f>
        <v>130150</v>
      </c>
      <c r="I205" s="7">
        <f>SUM(I206:I207)</f>
        <v>0</v>
      </c>
      <c r="J205" s="135">
        <f t="shared" si="6"/>
        <v>0</v>
      </c>
    </row>
    <row r="206" spans="1:10" s="118" customFormat="1" ht="12.75">
      <c r="A206" s="52" t="s">
        <v>2</v>
      </c>
      <c r="B206" s="53" t="s">
        <v>2</v>
      </c>
      <c r="C206" s="93" t="s">
        <v>16</v>
      </c>
      <c r="D206" s="54" t="s">
        <v>17</v>
      </c>
      <c r="E206" s="55">
        <f>0-0</f>
        <v>0</v>
      </c>
      <c r="F206" s="55">
        <v>150</v>
      </c>
      <c r="G206" s="55" t="s">
        <v>2</v>
      </c>
      <c r="H206" s="55">
        <v>150</v>
      </c>
      <c r="I206" s="55">
        <v>0</v>
      </c>
      <c r="J206" s="144">
        <f t="shared" si="6"/>
        <v>0</v>
      </c>
    </row>
    <row r="207" spans="1:10" s="118" customFormat="1" ht="13.5" thickBot="1">
      <c r="A207" s="39" t="s">
        <v>2</v>
      </c>
      <c r="B207" s="40" t="s">
        <v>2</v>
      </c>
      <c r="C207" s="95" t="s">
        <v>191</v>
      </c>
      <c r="D207" s="41" t="s">
        <v>192</v>
      </c>
      <c r="E207" s="42">
        <v>130000</v>
      </c>
      <c r="F207" s="42">
        <v>130000</v>
      </c>
      <c r="G207" s="42">
        <v>100</v>
      </c>
      <c r="H207" s="42">
        <v>130000</v>
      </c>
      <c r="I207" s="42">
        <v>0</v>
      </c>
      <c r="J207" s="145">
        <f t="shared" si="6"/>
        <v>0</v>
      </c>
    </row>
    <row r="208" spans="1:10" s="118" customFormat="1" ht="13.5" thickBot="1">
      <c r="A208" s="113"/>
      <c r="B208" s="114"/>
      <c r="C208" s="115"/>
      <c r="D208" s="116"/>
      <c r="E208" s="117"/>
      <c r="F208" s="117"/>
      <c r="G208" s="117"/>
      <c r="H208" s="117"/>
      <c r="I208" s="117"/>
      <c r="J208" s="149"/>
    </row>
    <row r="209" spans="1:10" ht="20.25" customHeight="1" thickBot="1">
      <c r="A209" s="2" t="s">
        <v>2</v>
      </c>
      <c r="B209" s="2">
        <v>90002</v>
      </c>
      <c r="C209" s="92" t="s">
        <v>2</v>
      </c>
      <c r="D209" s="124" t="s">
        <v>217</v>
      </c>
      <c r="E209" s="7">
        <f>SUM(E210)</f>
        <v>0</v>
      </c>
      <c r="F209" s="7">
        <f>SUM(F210)</f>
        <v>0</v>
      </c>
      <c r="G209" s="4">
        <v>0</v>
      </c>
      <c r="H209" s="7">
        <f>SUM(H210)</f>
        <v>0</v>
      </c>
      <c r="I209" s="7">
        <f>SUM(I210)</f>
        <v>3500000</v>
      </c>
      <c r="J209" s="135">
        <v>0</v>
      </c>
    </row>
    <row r="210" spans="1:10" s="118" customFormat="1" ht="12.75">
      <c r="A210" s="52" t="s">
        <v>2</v>
      </c>
      <c r="B210" s="53" t="s">
        <v>2</v>
      </c>
      <c r="C210" s="93" t="s">
        <v>16</v>
      </c>
      <c r="D210" s="54" t="s">
        <v>17</v>
      </c>
      <c r="E210" s="55">
        <v>0</v>
      </c>
      <c r="F210" s="55">
        <v>0</v>
      </c>
      <c r="G210" s="55">
        <v>0</v>
      </c>
      <c r="H210" s="55">
        <v>0</v>
      </c>
      <c r="I210" s="55">
        <v>3500000</v>
      </c>
      <c r="J210" s="144">
        <v>0</v>
      </c>
    </row>
    <row r="211" spans="1:10" s="118" customFormat="1" ht="19.5" customHeight="1" thickBot="1">
      <c r="A211" s="119" t="s">
        <v>2</v>
      </c>
      <c r="B211" s="119" t="s">
        <v>2</v>
      </c>
      <c r="C211" s="120"/>
      <c r="D211" s="121"/>
      <c r="E211" s="122"/>
      <c r="F211" s="122"/>
      <c r="G211" s="123"/>
      <c r="H211" s="122"/>
      <c r="I211" s="122"/>
      <c r="J211" s="150"/>
    </row>
    <row r="212" spans="1:10" ht="20.25" customHeight="1" thickBot="1">
      <c r="A212" s="2" t="s">
        <v>2</v>
      </c>
      <c r="B212" s="2" t="s">
        <v>193</v>
      </c>
      <c r="C212" s="92" t="s">
        <v>2</v>
      </c>
      <c r="D212" s="3" t="s">
        <v>194</v>
      </c>
      <c r="E212" s="7">
        <f>SUM(E213:E214)</f>
        <v>10000</v>
      </c>
      <c r="F212" s="7">
        <f>SUM(F213:F214)</f>
        <v>5068.52</v>
      </c>
      <c r="G212" s="4">
        <v>27.74</v>
      </c>
      <c r="H212" s="7">
        <f>SUM(H213:H214)</f>
        <v>6700</v>
      </c>
      <c r="I212" s="7">
        <f>SUM(I213:I214)</f>
        <v>10000</v>
      </c>
      <c r="J212" s="135">
        <f t="shared" si="6"/>
        <v>149.2537313432836</v>
      </c>
    </row>
    <row r="213" spans="1:10" s="118" customFormat="1" ht="12.75">
      <c r="A213" s="52" t="s">
        <v>2</v>
      </c>
      <c r="B213" s="53" t="s">
        <v>2</v>
      </c>
      <c r="C213" s="93" t="s">
        <v>16</v>
      </c>
      <c r="D213" s="54" t="s">
        <v>17</v>
      </c>
      <c r="E213" s="55">
        <v>10000</v>
      </c>
      <c r="F213" s="55">
        <v>3368.52</v>
      </c>
      <c r="G213" s="55">
        <v>33.69</v>
      </c>
      <c r="H213" s="55">
        <v>5000</v>
      </c>
      <c r="I213" s="55">
        <v>10000</v>
      </c>
      <c r="J213" s="144">
        <f t="shared" si="6"/>
        <v>200</v>
      </c>
    </row>
    <row r="214" spans="1:10" s="118" customFormat="1" ht="54.75" customHeight="1" thickBot="1">
      <c r="A214" s="56" t="s">
        <v>2</v>
      </c>
      <c r="B214" s="57" t="s">
        <v>2</v>
      </c>
      <c r="C214" s="94" t="s">
        <v>64</v>
      </c>
      <c r="D214" s="58" t="s">
        <v>65</v>
      </c>
      <c r="E214" s="59">
        <f>0-0</f>
        <v>0</v>
      </c>
      <c r="F214" s="59">
        <v>1700</v>
      </c>
      <c r="G214" s="60">
        <v>0</v>
      </c>
      <c r="H214" s="59">
        <v>1700</v>
      </c>
      <c r="I214" s="59">
        <v>0</v>
      </c>
      <c r="J214" s="146">
        <f t="shared" si="6"/>
        <v>0</v>
      </c>
    </row>
    <row r="215" spans="1:10" ht="26.25" thickBot="1">
      <c r="A215" s="2" t="s">
        <v>2</v>
      </c>
      <c r="B215" s="2" t="s">
        <v>195</v>
      </c>
      <c r="C215" s="92" t="s">
        <v>2</v>
      </c>
      <c r="D215" s="3" t="s">
        <v>196</v>
      </c>
      <c r="E215" s="7">
        <f>SUM(E216)</f>
        <v>160000</v>
      </c>
      <c r="F215" s="7">
        <f>SUM(F216)</f>
        <v>157623.37</v>
      </c>
      <c r="G215" s="4">
        <v>98.51</v>
      </c>
      <c r="H215" s="7">
        <f>SUM(H216)</f>
        <v>160000</v>
      </c>
      <c r="I215" s="7">
        <f>SUM(I216)</f>
        <v>180000</v>
      </c>
      <c r="J215" s="135">
        <f t="shared" si="6"/>
        <v>112.5</v>
      </c>
    </row>
    <row r="216" spans="1:10" s="118" customFormat="1" ht="18.75" customHeight="1" thickBot="1">
      <c r="A216" s="62" t="s">
        <v>2</v>
      </c>
      <c r="B216" s="63" t="s">
        <v>2</v>
      </c>
      <c r="C216" s="98" t="s">
        <v>16</v>
      </c>
      <c r="D216" s="64" t="s">
        <v>17</v>
      </c>
      <c r="E216" s="65">
        <v>160000</v>
      </c>
      <c r="F216" s="65">
        <v>157623.37</v>
      </c>
      <c r="G216" s="65">
        <v>98.51</v>
      </c>
      <c r="H216" s="65">
        <v>160000</v>
      </c>
      <c r="I216" s="65">
        <v>180000</v>
      </c>
      <c r="J216" s="143">
        <f t="shared" si="6"/>
        <v>112.5</v>
      </c>
    </row>
    <row r="217" ht="12.75" customHeight="1" thickBot="1">
      <c r="J217" s="139"/>
    </row>
    <row r="218" spans="1:10" ht="22.5" customHeight="1" thickBot="1">
      <c r="A218" s="2" t="s">
        <v>197</v>
      </c>
      <c r="B218" s="2" t="s">
        <v>2</v>
      </c>
      <c r="C218" s="92" t="s">
        <v>2</v>
      </c>
      <c r="D218" s="3" t="s">
        <v>198</v>
      </c>
      <c r="E218" s="4">
        <f aca="true" t="shared" si="7" ref="E218:E223">0-0</f>
        <v>0</v>
      </c>
      <c r="F218" s="4">
        <v>1211.36</v>
      </c>
      <c r="G218" s="4" t="s">
        <v>2</v>
      </c>
      <c r="H218" s="7">
        <f>SUM(H219,H221)</f>
        <v>1211.3600000000001</v>
      </c>
      <c r="I218" s="7">
        <f>SUM(I219,I221)</f>
        <v>0</v>
      </c>
      <c r="J218" s="135">
        <f t="shared" si="6"/>
        <v>0</v>
      </c>
    </row>
    <row r="219" spans="1:10" ht="19.5" customHeight="1" thickBot="1">
      <c r="A219" s="2" t="s">
        <v>2</v>
      </c>
      <c r="B219" s="2" t="s">
        <v>199</v>
      </c>
      <c r="C219" s="92" t="s">
        <v>2</v>
      </c>
      <c r="D219" s="3" t="s">
        <v>200</v>
      </c>
      <c r="E219" s="4">
        <f t="shared" si="7"/>
        <v>0</v>
      </c>
      <c r="F219" s="4">
        <v>835.36</v>
      </c>
      <c r="G219" s="4" t="s">
        <v>2</v>
      </c>
      <c r="H219" s="7">
        <f>SUM(H220:H220)</f>
        <v>835.36</v>
      </c>
      <c r="I219" s="7">
        <f>SUM(I220:I220)</f>
        <v>0</v>
      </c>
      <c r="J219" s="135">
        <f t="shared" si="6"/>
        <v>0</v>
      </c>
    </row>
    <row r="220" spans="1:10" s="118" customFormat="1" ht="18.75" customHeight="1" thickBot="1">
      <c r="A220" s="62" t="s">
        <v>2</v>
      </c>
      <c r="B220" s="63" t="s">
        <v>2</v>
      </c>
      <c r="C220" s="98" t="s">
        <v>9</v>
      </c>
      <c r="D220" s="64" t="s">
        <v>10</v>
      </c>
      <c r="E220" s="65">
        <f t="shared" si="7"/>
        <v>0</v>
      </c>
      <c r="F220" s="65">
        <v>835.36</v>
      </c>
      <c r="G220" s="65" t="s">
        <v>2</v>
      </c>
      <c r="H220" s="65">
        <v>835.36</v>
      </c>
      <c r="I220" s="65">
        <v>0</v>
      </c>
      <c r="J220" s="143">
        <f t="shared" si="6"/>
        <v>0</v>
      </c>
    </row>
    <row r="221" spans="1:10" ht="19.5" customHeight="1" thickBot="1">
      <c r="A221" s="2" t="s">
        <v>2</v>
      </c>
      <c r="B221" s="2" t="s">
        <v>201</v>
      </c>
      <c r="C221" s="92" t="s">
        <v>2</v>
      </c>
      <c r="D221" s="3" t="s">
        <v>6</v>
      </c>
      <c r="E221" s="4">
        <f t="shared" si="7"/>
        <v>0</v>
      </c>
      <c r="F221" s="4">
        <v>376</v>
      </c>
      <c r="G221" s="4" t="s">
        <v>2</v>
      </c>
      <c r="H221" s="7">
        <f>SUM(H222:H223)</f>
        <v>376</v>
      </c>
      <c r="I221" s="7">
        <f>SUM(I222:I223)</f>
        <v>0</v>
      </c>
      <c r="J221" s="135">
        <f t="shared" si="6"/>
        <v>0</v>
      </c>
    </row>
    <row r="222" spans="1:10" s="118" customFormat="1" ht="14.25" customHeight="1">
      <c r="A222" s="52" t="s">
        <v>2</v>
      </c>
      <c r="B222" s="53" t="s">
        <v>2</v>
      </c>
      <c r="C222" s="93" t="s">
        <v>22</v>
      </c>
      <c r="D222" s="54" t="s">
        <v>23</v>
      </c>
      <c r="E222" s="55">
        <f t="shared" si="7"/>
        <v>0</v>
      </c>
      <c r="F222" s="55">
        <v>1</v>
      </c>
      <c r="G222" s="55" t="s">
        <v>2</v>
      </c>
      <c r="H222" s="55">
        <v>1</v>
      </c>
      <c r="I222" s="55">
        <v>0</v>
      </c>
      <c r="J222" s="144">
        <f t="shared" si="6"/>
        <v>0</v>
      </c>
    </row>
    <row r="223" spans="1:10" s="118" customFormat="1" ht="13.5" thickBot="1">
      <c r="A223" s="39" t="s">
        <v>2</v>
      </c>
      <c r="B223" s="40" t="s">
        <v>2</v>
      </c>
      <c r="C223" s="95" t="s">
        <v>9</v>
      </c>
      <c r="D223" s="41" t="s">
        <v>10</v>
      </c>
      <c r="E223" s="42">
        <f t="shared" si="7"/>
        <v>0</v>
      </c>
      <c r="F223" s="42">
        <v>375</v>
      </c>
      <c r="G223" s="42" t="s">
        <v>2</v>
      </c>
      <c r="H223" s="42">
        <v>375</v>
      </c>
      <c r="I223" s="42">
        <v>0</v>
      </c>
      <c r="J223" s="145">
        <f t="shared" si="6"/>
        <v>0</v>
      </c>
    </row>
    <row r="224" ht="12.75" customHeight="1" thickBot="1">
      <c r="J224" s="139"/>
    </row>
    <row r="225" spans="1:10" ht="21.75" customHeight="1" thickBot="1">
      <c r="A225" s="2" t="s">
        <v>202</v>
      </c>
      <c r="B225" s="2" t="s">
        <v>2</v>
      </c>
      <c r="C225" s="92" t="s">
        <v>2</v>
      </c>
      <c r="D225" s="3" t="s">
        <v>203</v>
      </c>
      <c r="E225" s="4">
        <v>1084865</v>
      </c>
      <c r="F225" s="4">
        <v>690806.74</v>
      </c>
      <c r="G225" s="4">
        <v>63.68</v>
      </c>
      <c r="H225" s="7">
        <f>SUM(H226,H232)</f>
        <v>1069337.07</v>
      </c>
      <c r="I225" s="7">
        <f>SUM(I226,I232)</f>
        <v>1076441</v>
      </c>
      <c r="J225" s="135">
        <f t="shared" si="6"/>
        <v>100.66433028455657</v>
      </c>
    </row>
    <row r="226" spans="1:10" ht="20.25" customHeight="1" thickBot="1">
      <c r="A226" s="2" t="s">
        <v>2</v>
      </c>
      <c r="B226" s="2" t="s">
        <v>204</v>
      </c>
      <c r="C226" s="92" t="s">
        <v>2</v>
      </c>
      <c r="D226" s="3" t="s">
        <v>205</v>
      </c>
      <c r="E226" s="4">
        <v>92865</v>
      </c>
      <c r="F226" s="4">
        <v>63401.86</v>
      </c>
      <c r="G226" s="4">
        <v>68.27</v>
      </c>
      <c r="H226" s="7">
        <f>SUM(H227:H231)</f>
        <v>76586.47</v>
      </c>
      <c r="I226" s="7">
        <f>SUM(I227:I231)</f>
        <v>76441</v>
      </c>
      <c r="J226" s="135">
        <f t="shared" si="6"/>
        <v>99.81005783397511</v>
      </c>
    </row>
    <row r="227" spans="1:10" s="118" customFormat="1" ht="25.5">
      <c r="A227" s="52" t="s">
        <v>2</v>
      </c>
      <c r="B227" s="53" t="s">
        <v>2</v>
      </c>
      <c r="C227" s="93" t="s">
        <v>37</v>
      </c>
      <c r="D227" s="54" t="s">
        <v>38</v>
      </c>
      <c r="E227" s="55">
        <v>55465</v>
      </c>
      <c r="F227" s="55">
        <f>0-0</f>
        <v>0</v>
      </c>
      <c r="G227" s="55">
        <f>0-0</f>
        <v>0</v>
      </c>
      <c r="H227" s="55">
        <v>9922.82</v>
      </c>
      <c r="I227" s="55">
        <v>30441</v>
      </c>
      <c r="J227" s="144">
        <f t="shared" si="6"/>
        <v>306.7777103686251</v>
      </c>
    </row>
    <row r="228" spans="1:10" s="118" customFormat="1" ht="57.75" customHeight="1">
      <c r="A228" s="56" t="s">
        <v>2</v>
      </c>
      <c r="B228" s="57" t="s">
        <v>2</v>
      </c>
      <c r="C228" s="94" t="s">
        <v>7</v>
      </c>
      <c r="D228" s="58" t="s">
        <v>8</v>
      </c>
      <c r="E228" s="59">
        <v>33000</v>
      </c>
      <c r="F228" s="59">
        <v>35635.48</v>
      </c>
      <c r="G228" s="59">
        <v>107.99</v>
      </c>
      <c r="H228" s="59">
        <v>35635.48</v>
      </c>
      <c r="I228" s="59">
        <v>43600</v>
      </c>
      <c r="J228" s="146">
        <f t="shared" si="6"/>
        <v>122.34997255544194</v>
      </c>
    </row>
    <row r="229" spans="1:10" s="118" customFormat="1" ht="12.75">
      <c r="A229" s="56" t="s">
        <v>2</v>
      </c>
      <c r="B229" s="57" t="s">
        <v>2</v>
      </c>
      <c r="C229" s="94" t="s">
        <v>43</v>
      </c>
      <c r="D229" s="58" t="s">
        <v>44</v>
      </c>
      <c r="E229" s="59">
        <v>4400</v>
      </c>
      <c r="F229" s="59">
        <v>1138.21</v>
      </c>
      <c r="G229" s="59">
        <v>25.87</v>
      </c>
      <c r="H229" s="59">
        <v>4400</v>
      </c>
      <c r="I229" s="59">
        <v>2400</v>
      </c>
      <c r="J229" s="146">
        <f t="shared" si="6"/>
        <v>54.54545454545454</v>
      </c>
    </row>
    <row r="230" spans="1:10" s="118" customFormat="1" ht="12.75">
      <c r="A230" s="56" t="s">
        <v>2</v>
      </c>
      <c r="B230" s="57" t="s">
        <v>2</v>
      </c>
      <c r="C230" s="94" t="s">
        <v>22</v>
      </c>
      <c r="D230" s="58" t="s">
        <v>23</v>
      </c>
      <c r="E230" s="59">
        <f>0-0</f>
        <v>0</v>
      </c>
      <c r="F230" s="59">
        <v>1412.54</v>
      </c>
      <c r="G230" s="59" t="s">
        <v>2</v>
      </c>
      <c r="H230" s="59">
        <v>1412.54</v>
      </c>
      <c r="I230" s="59">
        <v>0</v>
      </c>
      <c r="J230" s="146">
        <f t="shared" si="6"/>
        <v>0</v>
      </c>
    </row>
    <row r="231" spans="1:10" s="118" customFormat="1" ht="13.5" thickBot="1">
      <c r="A231" s="39" t="s">
        <v>2</v>
      </c>
      <c r="B231" s="40" t="s">
        <v>2</v>
      </c>
      <c r="C231" s="95" t="s">
        <v>9</v>
      </c>
      <c r="D231" s="41" t="s">
        <v>10</v>
      </c>
      <c r="E231" s="42">
        <f>0-0</f>
        <v>0</v>
      </c>
      <c r="F231" s="42">
        <v>25215.63</v>
      </c>
      <c r="G231" s="42" t="s">
        <v>2</v>
      </c>
      <c r="H231" s="42">
        <v>25215.63</v>
      </c>
      <c r="I231" s="42">
        <v>0</v>
      </c>
      <c r="J231" s="145">
        <f t="shared" si="6"/>
        <v>0</v>
      </c>
    </row>
    <row r="232" spans="1:10" ht="24.75" customHeight="1" thickBot="1">
      <c r="A232" s="2" t="s">
        <v>2</v>
      </c>
      <c r="B232" s="2" t="s">
        <v>206</v>
      </c>
      <c r="C232" s="92" t="s">
        <v>2</v>
      </c>
      <c r="D232" s="3" t="s">
        <v>6</v>
      </c>
      <c r="E232" s="4">
        <v>992000</v>
      </c>
      <c r="F232" s="4">
        <v>627404.88</v>
      </c>
      <c r="G232" s="4">
        <v>63.25</v>
      </c>
      <c r="H232" s="7">
        <f>SUM(H233:H236)</f>
        <v>992750.6000000001</v>
      </c>
      <c r="I232" s="7">
        <f>SUM(I233:I236)</f>
        <v>1000000</v>
      </c>
      <c r="J232" s="135">
        <f t="shared" si="6"/>
        <v>100.73023375659504</v>
      </c>
    </row>
    <row r="233" spans="1:10" s="118" customFormat="1" ht="54.75" customHeight="1">
      <c r="A233" s="52" t="s">
        <v>2</v>
      </c>
      <c r="B233" s="53" t="s">
        <v>2</v>
      </c>
      <c r="C233" s="93" t="s">
        <v>7</v>
      </c>
      <c r="D233" s="54" t="s">
        <v>8</v>
      </c>
      <c r="E233" s="55">
        <v>16000</v>
      </c>
      <c r="F233" s="55">
        <v>11206.13</v>
      </c>
      <c r="G233" s="55">
        <v>70.04</v>
      </c>
      <c r="H233" s="55">
        <v>16000</v>
      </c>
      <c r="I233" s="55">
        <v>19000</v>
      </c>
      <c r="J233" s="144">
        <f t="shared" si="6"/>
        <v>118.75</v>
      </c>
    </row>
    <row r="234" spans="1:10" s="118" customFormat="1" ht="12.75">
      <c r="A234" s="56" t="s">
        <v>2</v>
      </c>
      <c r="B234" s="57" t="s">
        <v>2</v>
      </c>
      <c r="C234" s="94" t="s">
        <v>43</v>
      </c>
      <c r="D234" s="58" t="s">
        <v>44</v>
      </c>
      <c r="E234" s="59">
        <v>976000</v>
      </c>
      <c r="F234" s="59">
        <v>615448.15</v>
      </c>
      <c r="G234" s="59">
        <v>63.06</v>
      </c>
      <c r="H234" s="59">
        <v>976000</v>
      </c>
      <c r="I234" s="59">
        <v>981000</v>
      </c>
      <c r="J234" s="146">
        <f t="shared" si="6"/>
        <v>100.51229508196722</v>
      </c>
    </row>
    <row r="235" spans="1:10" s="118" customFormat="1" ht="12.75">
      <c r="A235" s="56" t="s">
        <v>2</v>
      </c>
      <c r="B235" s="57" t="s">
        <v>2</v>
      </c>
      <c r="C235" s="94" t="s">
        <v>22</v>
      </c>
      <c r="D235" s="58" t="s">
        <v>23</v>
      </c>
      <c r="E235" s="59">
        <f>0-0</f>
        <v>0</v>
      </c>
      <c r="F235" s="59">
        <v>741.05</v>
      </c>
      <c r="G235" s="60">
        <v>0</v>
      </c>
      <c r="H235" s="59">
        <v>741.05</v>
      </c>
      <c r="I235" s="59">
        <v>0</v>
      </c>
      <c r="J235" s="146">
        <f t="shared" si="6"/>
        <v>0</v>
      </c>
    </row>
    <row r="236" spans="1:10" s="118" customFormat="1" ht="13.5" thickBot="1">
      <c r="A236" s="39" t="s">
        <v>2</v>
      </c>
      <c r="B236" s="40" t="s">
        <v>2</v>
      </c>
      <c r="C236" s="95" t="s">
        <v>9</v>
      </c>
      <c r="D236" s="41" t="s">
        <v>10</v>
      </c>
      <c r="E236" s="42">
        <f>0-0</f>
        <v>0</v>
      </c>
      <c r="F236" s="42">
        <v>9.55</v>
      </c>
      <c r="G236" s="88">
        <v>0</v>
      </c>
      <c r="H236" s="42">
        <v>9.55</v>
      </c>
      <c r="I236" s="42">
        <v>0</v>
      </c>
      <c r="J236" s="145">
        <f t="shared" si="6"/>
        <v>0</v>
      </c>
    </row>
    <row r="237" ht="12.75" customHeight="1" thickBot="1">
      <c r="J237" s="151"/>
    </row>
    <row r="238" spans="4:10" ht="22.5" customHeight="1" thickBot="1">
      <c r="D238" s="30" t="s">
        <v>219</v>
      </c>
      <c r="E238" s="29">
        <f>SUM(E8,E14,E19,E26,E41,E51,E66,E70,E74,E78,E108,E122,E145,E152,E189,E198,E204,E218,E225)</f>
        <v>91245705</v>
      </c>
      <c r="F238" s="29">
        <f>SUM(F8,F14,F19,F26,F41,F51,F66,F70,F74,F78,F108,F122,F145,F152,F189,F198,F204,F218,F225)</f>
        <v>68620301.51999998</v>
      </c>
      <c r="G238" s="31">
        <v>71.24</v>
      </c>
      <c r="H238" s="29">
        <f>SUM(H8,H14,H19,H26,H41,H51,H66,H70,H74,H78,H108,H122,H145,H152,H189,H198,H204,H218,H225)</f>
        <v>89899641.51999998</v>
      </c>
      <c r="I238" s="29">
        <f>SUM(I8,I14,I19,I26,I41,I51,I66,I70,I74,I78,I108,I122,I145,I152,I189,I198,I204,I218,I225)</f>
        <v>94713022</v>
      </c>
      <c r="J238" s="152">
        <f t="shared" si="6"/>
        <v>105.35417093841157</v>
      </c>
    </row>
    <row r="239" ht="12.75" customHeight="1">
      <c r="J239" s="153"/>
    </row>
    <row r="240" ht="12.75" customHeight="1">
      <c r="J240" s="111"/>
    </row>
  </sheetData>
  <mergeCells count="2">
    <mergeCell ref="A2:E2"/>
    <mergeCell ref="A4:B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54" r:id="rId1"/>
  <headerFooter alignWithMargins="0">
    <oddHeader>&amp;R&amp;"Arial,Pogrubiony"&amp;14Zał. Nr 1</oddHeader>
  </headerFooter>
  <rowBreaks count="4" manualBreakCount="4">
    <brk id="49" max="9" man="1"/>
    <brk id="99" max="9" man="1"/>
    <brk id="150" max="9" man="1"/>
    <brk id="18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11.57421875" style="0" bestFit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11.57421875" style="0" bestFit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w Brzegu</cp:lastModifiedBy>
  <cp:lastPrinted>2012-11-14T11:23:16Z</cp:lastPrinted>
  <dcterms:created xsi:type="dcterms:W3CDTF">2012-10-23T11:23:44Z</dcterms:created>
  <dcterms:modified xsi:type="dcterms:W3CDTF">2012-11-14T11:23:19Z</dcterms:modified>
  <cp:category/>
  <cp:version/>
  <cp:contentType/>
  <cp:contentStatus/>
</cp:coreProperties>
</file>