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'Arkusz1'!$A$1:$J$272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<sst xmlns="http://schemas.openxmlformats.org/spreadsheetml/2006/main" count="853" uniqueCount="231">
  <si>
    <t>Dział</t>
  </si>
  <si>
    <t>Paragraf</t>
  </si>
  <si>
    <t>Treść</t>
  </si>
  <si>
    <t/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</si>
  <si>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</si>
  <si>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</si>
  <si>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</si>
  <si>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</si>
  <si>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</si>
  <si>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</si>
  <si>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</si>
  <si>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</si>
  <si>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</si>
  <si>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(związkom gmin) ustawami</t>
  </si>
  <si>
    <t>400</t>
  </si>
  <si>
    <t>Wytwarzanie i zaopatrywanie w energię elektryczną, gaz i wodę</t>
  </si>
  <si>
    <t>40095</t>
  </si>
  <si>
    <t>0740</t>
  </si>
  <si>
    <t xml:space="preserve"> Wpływy z dywidend</t>
  </si>
  <si>
    <t>600</t>
  </si>
  <si>
    <t>Transport i łączność</t>
  </si>
  <si>
    <t>60003</t>
  </si>
  <si>
    <t>Krajowe pasażerskie przewozy autobusowe</t>
  </si>
  <si>
    <t>0690</t>
  </si>
  <si>
    <t>Wpływy z różnych opłat</t>
  </si>
  <si>
    <t>0920</t>
  </si>
  <si>
    <t>Pozostałe odsetki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</si>
  <si>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</si>
  <si>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</si>
  <si>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</si>
  <si>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</si>
  <si>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60095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</si>
  <si>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</si>
  <si>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</si>
  <si>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</si>
  <si>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</si>
  <si>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70001</t>
  </si>
  <si>
    <t>Zakłady gospodarki mieszkaniowej</t>
  </si>
  <si>
    <t>8120</t>
  </si>
  <si>
    <t>Odsetki od pożyczek udzielonych przez jednostkę samorządu terytorialnego</t>
  </si>
  <si>
    <t>70004</t>
  </si>
  <si>
    <t>Różne jednostki obsługi gospodarki mieszkaniowej</t>
  </si>
  <si>
    <t>70005</t>
  </si>
  <si>
    <t>Gospodarka gruntami i nieruchomościami</t>
  </si>
  <si>
    <t>0470</t>
  </si>
  <si>
    <t>Wpływy z opłat za trwały zarząd, użytkowanie, służebności i użytkowanie wieczyste nieruchomości</t>
  </si>
  <si>
    <t>0570</t>
  </si>
  <si>
    <t>Grzywny, mandaty i inne kary pieniężne od osób fizycznych</t>
  </si>
  <si>
    <t>0580</t>
  </si>
  <si>
    <t>Grzywny i inne kary pieniężne od osób prawnych i innych jednostek organizacyjnych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</si>
  <si>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</si>
  <si>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</si>
  <si>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</si>
  <si>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</si>
  <si>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</si>
  <si>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</si>
  <si>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</si>
  <si>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</si>
  <si>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</si>
  <si>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</si>
  <si>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</si>
  <si>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</si>
  <si>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</si>
  <si>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</si>
  <si>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</si>
  <si>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</si>
  <si>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</si>
  <si>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</si>
  <si>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</si>
  <si>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</si>
  <si>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</si>
  <si>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2360</t>
  </si>
  <si>
    <t>Dochody jednostek samorządu  terytorialnego związane z realizacją zadań z zakresu administracji rządowej oraz innych zadań zleconych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</si>
  <si>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</si>
  <si>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</si>
  <si>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</si>
  <si>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</si>
  <si>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</si>
  <si>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</si>
  <si>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</si>
  <si>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 obronne</t>
  </si>
  <si>
    <t>754</t>
  </si>
  <si>
    <t>Bezpieczeństwo publiczne i ochrona przeciwpożarowa</t>
  </si>
  <si>
    <t>75416</t>
  </si>
  <si>
    <t>Straż gminna (miejska)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</si>
  <si>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</si>
  <si>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</si>
  <si>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</si>
  <si>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</si>
  <si>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</si>
  <si>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</si>
  <si>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</si>
  <si>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</si>
  <si>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</si>
  <si>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</si>
  <si>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</si>
  <si>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</si>
  <si>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</si>
  <si>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</si>
  <si>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</si>
  <si>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</si>
  <si>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</si>
  <si>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</si>
  <si>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</si>
  <si>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</si>
  <si>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</si>
  <si>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</si>
  <si>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75616</t>
  </si>
  <si>
    <t>Wpływy z podatku rolnego, podatku 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</si>
  <si>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</si>
  <si>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</si>
  <si>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</si>
  <si>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</si>
  <si>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</si>
  <si>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</si>
  <si>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</si>
  <si>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</si>
  <si>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</si>
  <si>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</si>
  <si>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</si>
  <si>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</si>
  <si>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</si>
  <si>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</si>
  <si>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</si>
  <si>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</si>
  <si>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</si>
  <si>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</si>
  <si>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</si>
  <si>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</si>
  <si>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75814</t>
  </si>
  <si>
    <t>Różne rozliczenia finansowe</t>
  </si>
  <si>
    <t>75815</t>
  </si>
  <si>
    <t>Wpływy do wyjaśnienia</t>
  </si>
  <si>
    <t>2980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</si>
  <si>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</si>
  <si>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</si>
  <si>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</si>
  <si>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</si>
  <si>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</si>
  <si>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</si>
  <si>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2310</t>
  </si>
  <si>
    <t>Dotacje celowe otrzymane z gminy na zadania bieżące realizowane na podstawie porozumień (umów) między jednostkami samorządu terytorialnego</t>
  </si>
  <si>
    <t>80104</t>
  </si>
  <si>
    <t>Przedszkola</t>
  </si>
  <si>
    <t>0870</t>
  </si>
  <si>
    <t>Wpływy ze sprzedaży składników majątkowych</t>
  </si>
  <si>
    <t>2030</t>
  </si>
  <si>
    <t>Dotacje celowe otrzymane  z budżetu państwa na realizację własnych zadań bieżących gmin (związków gmin)</t>
  </si>
  <si>
    <t>2707</t>
  </si>
  <si>
    <t>Środki na dofinansowanie własnych zadań bieżących gmin (związków gmin), powiatów (związków powiatów), samorządów województw, pozyskane z innych źródeł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</si>
  <si>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</si>
  <si>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</si>
  <si>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80106</t>
  </si>
  <si>
    <t>Inne formy wychowania przedszkolnego</t>
  </si>
  <si>
    <t>80110</t>
  </si>
  <si>
    <t>Gimnazja</t>
  </si>
  <si>
    <t>80195</t>
  </si>
  <si>
    <t>851</t>
  </si>
  <si>
    <t>Ochrona zdrowia</t>
  </si>
  <si>
    <t>85154</t>
  </si>
  <si>
    <t>Przeciwdziałanie alkoholizmowi</t>
  </si>
  <si>
    <t>0480</t>
  </si>
  <si>
    <t>Wpływy z opłat za wydawanie zezwoleń na sprzedaż alkoholu</t>
  </si>
  <si>
    <t>85195</t>
  </si>
  <si>
    <t>852</t>
  </si>
  <si>
    <t>Pomoc społeczna</t>
  </si>
  <si>
    <t>85202</t>
  </si>
  <si>
    <t>Domy pomocy społecznej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</si>
  <si>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</si>
  <si>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</si>
  <si>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</si>
  <si>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</si>
  <si>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</si>
  <si>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</si>
  <si>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</si>
  <si>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</si>
  <si>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</si>
  <si>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</si>
  <si>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</si>
  <si>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</si>
  <si>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</si>
  <si>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</si>
  <si>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</si>
  <si>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</si>
  <si>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85295</t>
  </si>
  <si>
    <t>2009</t>
  </si>
  <si>
    <t>Dotacje celowe w ramach programów finansowanych z udziałem środków europejskich oraz środków, o których mowa w art.5 ust.1 pkt.3 oraz ust.3 pkt.5 i 6 ustawy lub płatności w ramach budżetu środków europejskich</t>
  </si>
  <si>
    <t>853</t>
  </si>
  <si>
    <t>Pozostałe zadania w zakresie polityki społecznej</t>
  </si>
  <si>
    <t>85305</t>
  </si>
  <si>
    <t>Żłobki</t>
  </si>
  <si>
    <t>85395</t>
  </si>
  <si>
    <t>854</t>
  </si>
  <si>
    <t>Edukacyjna opieka wychowawcza</t>
  </si>
  <si>
    <t>85415</t>
  </si>
  <si>
    <t>Pomoc materialna dla uczniów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</si>
  <si>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</si>
  <si>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</si>
  <si>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85495</t>
  </si>
  <si>
    <t>900</t>
  </si>
  <si>
    <t>Gospodarka komunalna i ochrona środowiska</t>
  </si>
  <si>
    <t>90002</t>
  </si>
  <si>
    <t>Gospodarka odpadami</t>
  </si>
  <si>
    <t>90004</t>
  </si>
  <si>
    <t>Utrzymanie zieleni w miastach i gminach</t>
  </si>
  <si>
    <t>6260</t>
  </si>
  <si>
    <t>Dotacje otrzymane z państwowych funduszy celowych  na finansowanie lub dofinansowanie kosztów realizacji inwestycji i zakupów inwestycyjnych  jednostek sektora finansów publicznych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</si>
  <si>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</si>
  <si>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</si>
  <si>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</si>
  <si>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</si>
  <si>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</si>
  <si>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</si>
  <si>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</si>
  <si>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</si>
  <si>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</si>
  <si>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</si>
  <si>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</si>
  <si>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</si>
  <si>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</si>
  <si>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Plan dochodów razem</t>
  </si>
  <si>
    <t>Plan na 30.09.2013 r. w zł</t>
  </si>
  <si>
    <t>Wykonanie na 30.09.2013 r.w zł</t>
  </si>
  <si>
    <t>PLAN  DOCHODÓW BUDŻETOWYCH NA 2014 ROK - OGÓŁEM</t>
  </si>
  <si>
    <t>Wyk. %</t>
  </si>
  <si>
    <t>Roz
dział</t>
  </si>
  <si>
    <t>Przewidywane wykonanie</t>
  </si>
  <si>
    <t>%</t>
  </si>
  <si>
    <t>Projekt  na 2014 r. w zł</t>
  </si>
  <si>
    <t>Część wyrównawcza subwencji ogólnej dla gmin</t>
  </si>
  <si>
    <t>Zał.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</si>
</sst>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</numFmts>
  <fonts count="7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Times New Roman CE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Alignment="1">
      <alignment/>
    </xf>
    <xf numFmtId="0" fontId="4" fillId="0" borderId="3" xfId="0" applyAlignment="1">
      <alignment wrapText="1"/>
    </xf>
    <xf numFmtId="165" fontId="4" fillId="0" borderId="3" xfId="0" applyAlignment="1">
      <alignment/>
    </xf>
    <xf numFmtId="0" fontId="2" fillId="0" borderId="0" xfId="0" applyFont="1" applyAlignment="1">
      <alignment/>
    </xf>
    <xf numFmtId="0" fontId="4" fillId="0" borderId="4" xfId="0" applyBorder="1" applyAlignment="1">
      <alignment/>
    </xf>
    <xf numFmtId="0" fontId="4" fillId="0" borderId="4" xfId="0" applyBorder="1" applyAlignment="1">
      <alignment wrapText="1"/>
    </xf>
    <xf numFmtId="165" fontId="4" fillId="0" borderId="4" xfId="0" applyBorder="1" applyAlignment="1">
      <alignment/>
    </xf>
    <xf numFmtId="0" fontId="0" fillId="0" borderId="0" xfId="0" applyBorder="1" applyAlignment="1">
      <alignment/>
    </xf>
    <xf numFmtId="165" fontId="4" fillId="0" borderId="5" xfId="0" applyBorder="1" applyAlignment="1">
      <alignment/>
    </xf>
    <xf numFmtId="165" fontId="4" fillId="0" borderId="3" xfId="0" applyFont="1" applyAlignment="1">
      <alignment/>
    </xf>
    <xf numFmtId="165" fontId="4" fillId="0" borderId="6" xfId="0" applyFill="1" applyBorder="1" applyAlignment="1">
      <alignment/>
    </xf>
    <xf numFmtId="0" fontId="5" fillId="0" borderId="7" xfId="0" applyFont="1" applyBorder="1" applyAlignment="1">
      <alignment/>
    </xf>
    <xf numFmtId="165" fontId="4" fillId="0" borderId="7" xfId="0" applyFont="1" applyBorder="1" applyAlignment="1">
      <alignment/>
    </xf>
    <xf numFmtId="165" fontId="4" fillId="0" borderId="7" xfId="0" applyBorder="1" applyAlignment="1">
      <alignment/>
    </xf>
    <xf numFmtId="0" fontId="4" fillId="0" borderId="3" xfId="0" applyFont="1" applyAlignment="1">
      <alignment wrapText="1"/>
    </xf>
    <xf numFmtId="165" fontId="4" fillId="7" borderId="3" xfId="0" applyFill="1" applyAlignment="1">
      <alignment/>
    </xf>
    <xf numFmtId="165" fontId="4" fillId="0" borderId="3" xfId="0" applyFill="1" applyAlignment="1">
      <alignment/>
    </xf>
    <xf numFmtId="0" fontId="4" fillId="7" borderId="3" xfId="0" applyFill="1" applyAlignment="1">
      <alignment/>
    </xf>
    <xf numFmtId="0" fontId="4" fillId="7" borderId="3" xfId="0" applyFill="1" applyAlignment="1">
      <alignment wrapText="1"/>
    </xf>
    <xf numFmtId="0" fontId="0" fillId="7" borderId="0" xfId="0" applyFill="1" applyAlignment="1">
      <alignment/>
    </xf>
    <xf numFmtId="165" fontId="4" fillId="7" borderId="3" xfId="0" applyFont="1" applyFill="1" applyAlignment="1">
      <alignment/>
    </xf>
    <xf numFmtId="0" fontId="4" fillId="0" borderId="3" xfId="0" applyFont="1" applyFill="1" applyAlignment="1">
      <alignment/>
    </xf>
    <xf numFmtId="0" fontId="4" fillId="0" borderId="3" xfId="0" applyFont="1" applyFill="1" applyAlignment="1">
      <alignment wrapText="1"/>
    </xf>
    <xf numFmtId="165" fontId="4" fillId="0" borderId="3" xfId="0" applyFont="1" applyFill="1" applyAlignment="1">
      <alignment/>
    </xf>
    <xf numFmtId="0" fontId="0" fillId="0" borderId="0" xfId="0" applyFont="1" applyFill="1" applyAlignment="1">
      <alignment/>
    </xf>
    <xf numFmtId="165" fontId="4" fillId="0" borderId="0" xfId="0" applyFill="1" applyBorder="1" applyAlignment="1">
      <alignment/>
    </xf>
    <xf numFmtId="165" fontId="4" fillId="0" borderId="8" xfId="0" applyFill="1" applyBorder="1" applyAlignment="1">
      <alignment/>
    </xf>
    <xf numFmtId="165" fontId="4" fillId="0" borderId="9" xfId="0" applyFill="1" applyBorder="1" applyAlignment="1">
      <alignment/>
    </xf>
    <xf numFmtId="165" fontId="4" fillId="0" borderId="10" xfId="0" applyFill="1" applyBorder="1" applyAlignment="1">
      <alignment/>
    </xf>
    <xf numFmtId="0" fontId="0" fillId="0" borderId="11" xfId="0" applyBorder="1" applyAlignment="1">
      <alignment/>
    </xf>
    <xf numFmtId="165" fontId="4" fillId="0" borderId="8" xfId="0" applyFont="1" applyFill="1" applyBorder="1" applyAlignment="1">
      <alignment/>
    </xf>
    <xf numFmtId="165" fontId="4" fillId="0" borderId="12" xfId="0" applyBorder="1" applyAlignment="1">
      <alignment/>
    </xf>
    <xf numFmtId="165" fontId="4" fillId="0" borderId="8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4" fillId="7" borderId="3" xfId="0" applyFont="1" applyFill="1" applyAlignment="1">
      <alignment/>
    </xf>
    <xf numFmtId="0" fontId="4" fillId="7" borderId="3" xfId="0" applyFont="1" applyFill="1" applyAlignment="1">
      <alignment wrapText="1"/>
    </xf>
    <xf numFmtId="165" fontId="4" fillId="7" borderId="8" xfId="0" applyFont="1" applyFill="1" applyBorder="1" applyAlignment="1">
      <alignment/>
    </xf>
    <xf numFmtId="0" fontId="0" fillId="7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="75" zoomScaleNormal="75" workbookViewId="0" topLeftCell="A28">
      <selection activeCell="I37" sqref="I37"/>
    </sheetView>
  </sheetViews>
  <sheetFormatPr defaultColWidth="9.140625" defaultRowHeight="12.75" customHeight="1"/>
  <cols>
    <col min="1" max="1" width="5.57421875" style="0" customWidth="1"/>
    <col min="2" max="2" width="7.421875" style="0" customWidth="1"/>
    <col min="3" max="3" width="6.00390625" style="0" customWidth="1"/>
    <col min="4" max="4" width="51.00390625" style="0" bestFit="1" customWidth="1"/>
    <col min="5" max="5" width="17.57421875" style="0" customWidth="1"/>
    <col min="6" max="6" width="16.8515625" style="0" customWidth="1"/>
    <col min="7" max="7" width="9.28125" style="0" bestFit="1" customWidth="1"/>
    <col min="8" max="9" width="17.57421875" style="0" customWidth="1"/>
    <col min="10" max="10" width="9.28125" style="0" customWidth="1"/>
    <col min="11" max="254" width="11.57421875" style="0" bestFit="1" customWidth="1"/>
    <col min="255" max="16384" width="11.57421875" style="0" customWidth="1"/>
  </cols>
  <sheetData>
    <row r="1" spans="6:10" s="10" customFormat="1" ht="12.75" customHeight="1">
      <c r="F1" s="40"/>
      <c r="G1" s="41"/>
      <c r="J1" s="41"/>
    </row>
    <row r="2" spans="1:9" s="10" customFormat="1" ht="12.75" customHeight="1">
      <c r="A2" s="49" t="s">
        <v>223</v>
      </c>
      <c r="B2" s="49"/>
      <c r="C2" s="49"/>
      <c r="D2" s="49"/>
      <c r="I2" s="48" t="s">
        <v>230</v>
      </c>
    </row>
    <row r="3" spans="1:10" s="10" customFormat="1" ht="12.75" customHeight="1" thickBot="1">
      <c r="A3" s="50"/>
      <c r="B3" s="50"/>
      <c r="C3" s="42"/>
      <c r="D3" s="42"/>
      <c r="E3" s="43"/>
      <c r="F3" s="43"/>
      <c r="G3" s="43"/>
      <c r="H3" s="43"/>
      <c r="I3" s="43"/>
      <c r="J3" s="43"/>
    </row>
    <row r="4" spans="1:10" s="6" customFormat="1" ht="36.75" customHeight="1">
      <c r="A4" s="36" t="s">
        <v>0</v>
      </c>
      <c r="B4" s="36" t="s">
        <v>225</v>
      </c>
      <c r="C4" s="37" t="s">
        <v>1</v>
      </c>
      <c r="D4" s="38" t="s">
        <v>2</v>
      </c>
      <c r="E4" s="39" t="s">
        <v>221</v>
      </c>
      <c r="F4" s="39" t="s">
        <v>222</v>
      </c>
      <c r="G4" s="39" t="s">
        <v>224</v>
      </c>
      <c r="H4" s="39" t="s">
        <v>226</v>
      </c>
      <c r="I4" s="39" t="s">
        <v>228</v>
      </c>
      <c r="J4" s="39" t="s">
        <v>227</v>
      </c>
    </row>
    <row r="5" spans="1:10" ht="12.75" customHeight="1">
      <c r="A5" s="1">
        <v>1</v>
      </c>
      <c r="B5" s="1">
        <v>2</v>
      </c>
      <c r="C5" s="1">
        <v>3</v>
      </c>
      <c r="D5" s="1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ht="12.75" customHeight="1" thickBot="1"/>
    <row r="7" spans="1:10" ht="14.25" customHeight="1" thickBot="1">
      <c r="A7" s="3" t="s">
        <v>4</v>
      </c>
      <c r="B7" s="3" t="s">
        <v>3</v>
      </c>
      <c r="C7" s="3" t="s">
        <v>3</v>
      </c>
      <c r="D7" s="4" t="s">
        <v>5</v>
      </c>
      <c r="E7" s="5">
        <v>2382.17</v>
      </c>
      <c r="F7" s="5">
        <v>2541.01</v>
      </c>
      <c r="G7" s="5">
        <v>106.67</v>
      </c>
      <c r="H7" s="12">
        <f>SUM(H8)</f>
        <v>2541.01</v>
      </c>
      <c r="I7" s="12">
        <f>SUM(I8)</f>
        <v>0</v>
      </c>
      <c r="J7" s="5">
        <f>SUM(I7/H7)*100</f>
        <v>0</v>
      </c>
    </row>
    <row r="8" spans="1:10" ht="12.75" customHeight="1" thickBot="1">
      <c r="A8" s="3" t="s">
        <v>3</v>
      </c>
      <c r="B8" s="3" t="s">
        <v>6</v>
      </c>
      <c r="C8" s="3" t="s">
        <v>3</v>
      </c>
      <c r="D8" s="4" t="s">
        <v>7</v>
      </c>
      <c r="E8" s="5">
        <v>2382.17</v>
      </c>
      <c r="F8" s="5">
        <v>2541.01</v>
      </c>
      <c r="G8" s="5">
        <v>106.67</v>
      </c>
      <c r="H8" s="12">
        <f>SUM(H9:H11)</f>
        <v>2541.01</v>
      </c>
      <c r="I8" s="12">
        <f>SUM(I9:I11)</f>
        <v>0</v>
      </c>
      <c r="J8" s="5">
        <f>SUM(I8/H8)*100</f>
        <v>0</v>
      </c>
    </row>
    <row r="9" spans="1:10" ht="63.75" customHeight="1" thickBot="1">
      <c r="A9" s="3" t="s">
        <v>3</v>
      </c>
      <c r="B9" s="3" t="s">
        <v>3</v>
      </c>
      <c r="C9" s="3" t="s">
        <v>8</v>
      </c>
      <c r="D9" s="4" t="s">
        <v>9</v>
      </c>
      <c r="E9" s="5">
        <f>0-0</f>
        <v>0</v>
      </c>
      <c r="F9" s="5">
        <v>112.13</v>
      </c>
      <c r="G9" s="5">
        <v>0</v>
      </c>
      <c r="H9" s="5">
        <v>112.13</v>
      </c>
      <c r="I9" s="5">
        <f>0-0</f>
        <v>0</v>
      </c>
      <c r="J9" s="29">
        <v>0</v>
      </c>
    </row>
    <row r="10" spans="1:10" ht="17.25" customHeight="1" thickBot="1">
      <c r="A10" s="3" t="s">
        <v>3</v>
      </c>
      <c r="B10" s="3" t="s">
        <v>3</v>
      </c>
      <c r="C10" s="3" t="s">
        <v>10</v>
      </c>
      <c r="D10" s="4" t="s">
        <v>11</v>
      </c>
      <c r="E10" s="5">
        <f>0-0</f>
        <v>0</v>
      </c>
      <c r="F10" s="5">
        <v>46.71</v>
      </c>
      <c r="G10" s="28">
        <v>0</v>
      </c>
      <c r="H10" s="5">
        <v>46.71</v>
      </c>
      <c r="I10" s="5">
        <f>0-0</f>
        <v>0</v>
      </c>
      <c r="J10" s="13">
        <v>0</v>
      </c>
    </row>
    <row r="11" spans="1:10" ht="51.75" customHeight="1" thickBot="1">
      <c r="A11" s="3" t="s">
        <v>3</v>
      </c>
      <c r="B11" s="3" t="s">
        <v>3</v>
      </c>
      <c r="C11" s="3" t="s">
        <v>12</v>
      </c>
      <c r="D11" s="4" t="s">
        <v>13</v>
      </c>
      <c r="E11" s="5">
        <v>2382.17</v>
      </c>
      <c r="F11" s="5">
        <v>2382.17</v>
      </c>
      <c r="G11" s="5">
        <v>100</v>
      </c>
      <c r="H11" s="5">
        <v>2382.17</v>
      </c>
      <c r="I11" s="5">
        <v>0</v>
      </c>
      <c r="J11" s="5">
        <f>SUM(I11/H11)*100</f>
        <v>0</v>
      </c>
    </row>
    <row r="12" ht="12.75" customHeight="1" thickBot="1"/>
    <row r="13" spans="1:10" ht="26.25" thickBot="1">
      <c r="A13" s="3" t="s">
        <v>14</v>
      </c>
      <c r="B13" s="3" t="s">
        <v>3</v>
      </c>
      <c r="C13" s="3" t="s">
        <v>3</v>
      </c>
      <c r="D13" s="4" t="s">
        <v>15</v>
      </c>
      <c r="E13" s="5">
        <v>45000</v>
      </c>
      <c r="F13" s="5">
        <v>96704.34</v>
      </c>
      <c r="G13" s="5">
        <v>214.9</v>
      </c>
      <c r="H13" s="12">
        <f>SUM(H14)</f>
        <v>96704.34</v>
      </c>
      <c r="I13" s="12">
        <f>SUM(I14)</f>
        <v>48000</v>
      </c>
      <c r="J13" s="5">
        <f aca="true" t="shared" si="0" ref="J13:J71">SUM(I13/H13)*100</f>
        <v>49.6358281334633</v>
      </c>
    </row>
    <row r="14" spans="1:10" ht="12.75" customHeight="1" thickBot="1">
      <c r="A14" s="3" t="s">
        <v>3</v>
      </c>
      <c r="B14" s="3" t="s">
        <v>16</v>
      </c>
      <c r="C14" s="3" t="s">
        <v>3</v>
      </c>
      <c r="D14" s="4" t="s">
        <v>7</v>
      </c>
      <c r="E14" s="5">
        <v>45000</v>
      </c>
      <c r="F14" s="5">
        <v>96704.34</v>
      </c>
      <c r="G14" s="5">
        <v>214.9</v>
      </c>
      <c r="H14" s="12">
        <f>SUM(H15)</f>
        <v>96704.34</v>
      </c>
      <c r="I14" s="12">
        <f>SUM(I15)</f>
        <v>48000</v>
      </c>
      <c r="J14" s="5">
        <f t="shared" si="0"/>
        <v>49.6358281334633</v>
      </c>
    </row>
    <row r="15" spans="1:10" ht="15.75" customHeight="1" thickBot="1">
      <c r="A15" s="3" t="s">
        <v>3</v>
      </c>
      <c r="B15" s="3" t="s">
        <v>3</v>
      </c>
      <c r="C15" s="3" t="s">
        <v>17</v>
      </c>
      <c r="D15" s="4" t="s">
        <v>18</v>
      </c>
      <c r="E15" s="5">
        <v>45000</v>
      </c>
      <c r="F15" s="5">
        <v>96704.34</v>
      </c>
      <c r="G15" s="5">
        <v>214.9</v>
      </c>
      <c r="H15" s="5">
        <v>96704.34</v>
      </c>
      <c r="I15" s="5">
        <v>48000</v>
      </c>
      <c r="J15" s="5">
        <f t="shared" si="0"/>
        <v>49.6358281334633</v>
      </c>
    </row>
    <row r="16" ht="12.75" customHeight="1" thickBot="1">
      <c r="J16" s="9"/>
    </row>
    <row r="17" spans="1:10" ht="12.75" customHeight="1" thickBot="1">
      <c r="A17" s="3" t="s">
        <v>19</v>
      </c>
      <c r="B17" s="3" t="s">
        <v>3</v>
      </c>
      <c r="C17" s="3" t="s">
        <v>3</v>
      </c>
      <c r="D17" s="4" t="s">
        <v>20</v>
      </c>
      <c r="E17" s="5">
        <v>449059</v>
      </c>
      <c r="F17" s="5">
        <v>286909.6</v>
      </c>
      <c r="G17" s="5">
        <v>63.89</v>
      </c>
      <c r="H17" s="12">
        <f>SUM(H18,H21,H24)</f>
        <v>569328.85</v>
      </c>
      <c r="I17" s="12">
        <f>SUM(I18,I21,I24)</f>
        <v>169620</v>
      </c>
      <c r="J17" s="5">
        <f t="shared" si="0"/>
        <v>29.792974657792243</v>
      </c>
    </row>
    <row r="18" spans="1:10" ht="12.75" customHeight="1" thickBot="1">
      <c r="A18" s="3" t="s">
        <v>3</v>
      </c>
      <c r="B18" s="3" t="s">
        <v>21</v>
      </c>
      <c r="C18" s="3" t="s">
        <v>3</v>
      </c>
      <c r="D18" s="4" t="s">
        <v>22</v>
      </c>
      <c r="E18" s="5">
        <f>0-0</f>
        <v>0</v>
      </c>
      <c r="F18" s="5">
        <v>580</v>
      </c>
      <c r="G18" s="29">
        <v>0</v>
      </c>
      <c r="H18" s="12">
        <f>SUM(H19)</f>
        <v>580</v>
      </c>
      <c r="I18" s="12">
        <f>SUM(I19)</f>
        <v>0</v>
      </c>
      <c r="J18" s="5">
        <f t="shared" si="0"/>
        <v>0</v>
      </c>
    </row>
    <row r="19" spans="1:10" ht="13.5" thickBot="1">
      <c r="A19" s="3" t="s">
        <v>3</v>
      </c>
      <c r="B19" s="3" t="s">
        <v>3</v>
      </c>
      <c r="C19" s="3" t="s">
        <v>10</v>
      </c>
      <c r="D19" s="4" t="s">
        <v>11</v>
      </c>
      <c r="E19" s="5">
        <f>0-0</f>
        <v>0</v>
      </c>
      <c r="F19" s="5">
        <v>580</v>
      </c>
      <c r="G19" s="28">
        <v>0</v>
      </c>
      <c r="H19" s="5">
        <v>580</v>
      </c>
      <c r="I19" s="5">
        <f>0-0</f>
        <v>0</v>
      </c>
      <c r="J19" s="5">
        <f t="shared" si="0"/>
        <v>0</v>
      </c>
    </row>
    <row r="20" spans="1:10" s="10" customFormat="1" ht="13.5" thickBot="1">
      <c r="A20" s="7"/>
      <c r="B20" s="7"/>
      <c r="C20" s="7"/>
      <c r="D20" s="8"/>
      <c r="E20" s="9"/>
      <c r="F20" s="9"/>
      <c r="G20" s="9"/>
      <c r="H20" s="9"/>
      <c r="I20" s="9"/>
      <c r="J20" s="9"/>
    </row>
    <row r="21" spans="1:10" ht="12.75" customHeight="1" thickBot="1">
      <c r="A21" s="3" t="s">
        <v>3</v>
      </c>
      <c r="B21" s="3" t="s">
        <v>27</v>
      </c>
      <c r="C21" s="3" t="s">
        <v>3</v>
      </c>
      <c r="D21" s="4" t="s">
        <v>28</v>
      </c>
      <c r="E21" s="5">
        <v>404059</v>
      </c>
      <c r="F21" s="5">
        <v>161623.54</v>
      </c>
      <c r="G21" s="5">
        <v>40</v>
      </c>
      <c r="H21" s="12">
        <f>SUM(H22)</f>
        <v>404058.85</v>
      </c>
      <c r="I21" s="12">
        <f>SUM(I22)</f>
        <v>0</v>
      </c>
      <c r="J21" s="5">
        <f t="shared" si="0"/>
        <v>0</v>
      </c>
    </row>
    <row r="22" spans="1:10" s="22" customFormat="1" ht="45" customHeight="1" thickBot="1">
      <c r="A22" s="20" t="s">
        <v>3</v>
      </c>
      <c r="B22" s="20" t="s">
        <v>3</v>
      </c>
      <c r="C22" s="20" t="s">
        <v>29</v>
      </c>
      <c r="D22" s="21" t="s">
        <v>30</v>
      </c>
      <c r="E22" s="18">
        <v>404059</v>
      </c>
      <c r="F22" s="18">
        <v>161623.54</v>
      </c>
      <c r="G22" s="18">
        <v>40</v>
      </c>
      <c r="H22" s="18">
        <v>404058.85</v>
      </c>
      <c r="I22" s="18">
        <v>0</v>
      </c>
      <c r="J22" s="18">
        <f t="shared" si="0"/>
        <v>0</v>
      </c>
    </row>
    <row r="23" spans="1:10" s="10" customFormat="1" ht="12.75" customHeight="1" thickBot="1">
      <c r="A23" s="7"/>
      <c r="B23" s="7"/>
      <c r="C23" s="7"/>
      <c r="D23" s="8"/>
      <c r="E23" s="9"/>
      <c r="F23" s="9"/>
      <c r="G23" s="9"/>
      <c r="H23" s="9"/>
      <c r="I23" s="9"/>
      <c r="J23" s="9"/>
    </row>
    <row r="24" spans="1:10" ht="12.75" customHeight="1" thickBot="1">
      <c r="A24" s="3" t="s">
        <v>3</v>
      </c>
      <c r="B24" s="3" t="s">
        <v>31</v>
      </c>
      <c r="C24" s="3" t="s">
        <v>3</v>
      </c>
      <c r="D24" s="4" t="s">
        <v>7</v>
      </c>
      <c r="E24" s="5">
        <v>45000</v>
      </c>
      <c r="F24" s="5">
        <v>124706.06</v>
      </c>
      <c r="G24" s="5">
        <v>277.12</v>
      </c>
      <c r="H24" s="12">
        <f>SUM(H25:H27)</f>
        <v>164690</v>
      </c>
      <c r="I24" s="12">
        <f>SUM(I25:I27)</f>
        <v>169620</v>
      </c>
      <c r="J24" s="5">
        <f t="shared" si="0"/>
        <v>102.99350294492685</v>
      </c>
    </row>
    <row r="25" spans="1:10" ht="43.5" customHeight="1" thickBot="1">
      <c r="A25" s="3" t="s">
        <v>3</v>
      </c>
      <c r="B25" s="3" t="s">
        <v>3</v>
      </c>
      <c r="C25" s="3" t="s">
        <v>32</v>
      </c>
      <c r="D25" s="4" t="s">
        <v>33</v>
      </c>
      <c r="E25" s="5">
        <v>1000</v>
      </c>
      <c r="F25" s="5">
        <v>1080</v>
      </c>
      <c r="G25" s="5">
        <v>108</v>
      </c>
      <c r="H25" s="5">
        <v>1090</v>
      </c>
      <c r="I25" s="5">
        <v>1000</v>
      </c>
      <c r="J25" s="5">
        <f t="shared" si="0"/>
        <v>91.74311926605505</v>
      </c>
    </row>
    <row r="26" spans="1:10" ht="66.75" customHeight="1" thickBot="1">
      <c r="A26" s="3" t="s">
        <v>3</v>
      </c>
      <c r="B26" s="3" t="s">
        <v>3</v>
      </c>
      <c r="C26" s="3" t="s">
        <v>8</v>
      </c>
      <c r="D26" s="4" t="s">
        <v>9</v>
      </c>
      <c r="E26" s="5">
        <v>44000</v>
      </c>
      <c r="F26" s="5">
        <v>120994.23</v>
      </c>
      <c r="G26" s="5">
        <v>274.99</v>
      </c>
      <c r="H26" s="5">
        <v>160600</v>
      </c>
      <c r="I26" s="5">
        <v>166620</v>
      </c>
      <c r="J26" s="5">
        <f t="shared" si="0"/>
        <v>103.74844333748443</v>
      </c>
    </row>
    <row r="27" spans="1:10" ht="12.75" customHeight="1" thickBot="1">
      <c r="A27" s="3" t="s">
        <v>3</v>
      </c>
      <c r="B27" s="3" t="s">
        <v>3</v>
      </c>
      <c r="C27" s="3" t="s">
        <v>25</v>
      </c>
      <c r="D27" s="4" t="s">
        <v>26</v>
      </c>
      <c r="E27" s="5">
        <f>0-0</f>
        <v>0</v>
      </c>
      <c r="F27" s="5">
        <v>2631.83</v>
      </c>
      <c r="G27" s="5" t="s">
        <v>3</v>
      </c>
      <c r="H27" s="5">
        <v>3000</v>
      </c>
      <c r="I27" s="5">
        <v>2000</v>
      </c>
      <c r="J27" s="5">
        <f t="shared" si="0"/>
        <v>66.66666666666666</v>
      </c>
    </row>
    <row r="28" ht="12.75" customHeight="1" thickBot="1">
      <c r="J28" s="9"/>
    </row>
    <row r="29" spans="1:10" ht="12.75" customHeight="1" thickBot="1">
      <c r="A29" s="3" t="s">
        <v>34</v>
      </c>
      <c r="B29" s="3" t="s">
        <v>3</v>
      </c>
      <c r="C29" s="3" t="s">
        <v>3</v>
      </c>
      <c r="D29" s="4" t="s">
        <v>35</v>
      </c>
      <c r="E29" s="5">
        <v>10671353</v>
      </c>
      <c r="F29" s="5">
        <v>7433695.66</v>
      </c>
      <c r="G29" s="5">
        <v>69.66</v>
      </c>
      <c r="H29" s="12">
        <f>SUM(H30,H33,H36,H50)</f>
        <v>10271559.489999998</v>
      </c>
      <c r="I29" s="12">
        <f>SUM(I30,I33,I36,I50)</f>
        <v>10981745</v>
      </c>
      <c r="J29" s="5">
        <f t="shared" si="0"/>
        <v>106.91409625472559</v>
      </c>
    </row>
    <row r="30" spans="1:10" ht="12.75" customHeight="1" thickBot="1">
      <c r="A30" s="3" t="s">
        <v>3</v>
      </c>
      <c r="B30" s="3" t="s">
        <v>36</v>
      </c>
      <c r="C30" s="3" t="s">
        <v>3</v>
      </c>
      <c r="D30" s="4" t="s">
        <v>37</v>
      </c>
      <c r="E30" s="5">
        <v>20000</v>
      </c>
      <c r="F30" s="5">
        <v>15835.26</v>
      </c>
      <c r="G30" s="5">
        <v>79.18</v>
      </c>
      <c r="H30" s="12">
        <f>SUM(H31:H31)</f>
        <v>20000</v>
      </c>
      <c r="I30" s="12">
        <f>SUM(I31:I31)</f>
        <v>0</v>
      </c>
      <c r="J30" s="5">
        <f t="shared" si="0"/>
        <v>0</v>
      </c>
    </row>
    <row r="31" spans="1:10" ht="13.5" thickBot="1">
      <c r="A31" s="3" t="s">
        <v>3</v>
      </c>
      <c r="B31" s="3" t="s">
        <v>3</v>
      </c>
      <c r="C31" s="3" t="s">
        <v>10</v>
      </c>
      <c r="D31" s="4" t="s">
        <v>11</v>
      </c>
      <c r="E31" s="5">
        <v>20000</v>
      </c>
      <c r="F31" s="5">
        <v>15835.26</v>
      </c>
      <c r="G31" s="5">
        <v>79.18</v>
      </c>
      <c r="H31" s="5">
        <v>20000</v>
      </c>
      <c r="I31" s="5">
        <v>0</v>
      </c>
      <c r="J31" s="5">
        <f t="shared" si="0"/>
        <v>0</v>
      </c>
    </row>
    <row r="32" spans="1:10" s="10" customFormat="1" ht="15" customHeight="1" thickBot="1">
      <c r="A32" s="7"/>
      <c r="B32" s="7"/>
      <c r="C32" s="7"/>
      <c r="D32" s="8"/>
      <c r="E32" s="9"/>
      <c r="F32" s="9"/>
      <c r="G32" s="9"/>
      <c r="H32" s="9"/>
      <c r="I32" s="9"/>
      <c r="J32" s="9"/>
    </row>
    <row r="33" spans="1:10" ht="19.5" customHeight="1" thickBot="1">
      <c r="A33" s="3" t="s">
        <v>3</v>
      </c>
      <c r="B33" s="3" t="s">
        <v>40</v>
      </c>
      <c r="C33" s="3" t="s">
        <v>3</v>
      </c>
      <c r="D33" s="4" t="s">
        <v>41</v>
      </c>
      <c r="E33" s="5">
        <v>3700</v>
      </c>
      <c r="F33" s="5">
        <v>4158.97</v>
      </c>
      <c r="G33" s="5">
        <v>112.4</v>
      </c>
      <c r="H33" s="12">
        <f>SUM(H34)</f>
        <v>4500</v>
      </c>
      <c r="I33" s="12">
        <f>SUM(I34)</f>
        <v>0</v>
      </c>
      <c r="J33" s="5">
        <f t="shared" si="0"/>
        <v>0</v>
      </c>
    </row>
    <row r="34" spans="1:10" ht="27.75" customHeight="1" thickBot="1">
      <c r="A34" s="3" t="s">
        <v>3</v>
      </c>
      <c r="B34" s="3" t="s">
        <v>3</v>
      </c>
      <c r="C34" s="3" t="s">
        <v>38</v>
      </c>
      <c r="D34" s="4" t="s">
        <v>39</v>
      </c>
      <c r="E34" s="5">
        <v>3700</v>
      </c>
      <c r="F34" s="5">
        <v>4158.97</v>
      </c>
      <c r="G34" s="5">
        <v>112.4</v>
      </c>
      <c r="H34" s="5">
        <v>4500</v>
      </c>
      <c r="I34" s="5">
        <v>0</v>
      </c>
      <c r="J34" s="5">
        <f t="shared" si="0"/>
        <v>0</v>
      </c>
    </row>
    <row r="35" spans="1:10" s="10" customFormat="1" ht="12.75" customHeight="1" thickBot="1">
      <c r="A35" s="7"/>
      <c r="B35" s="7"/>
      <c r="C35" s="7"/>
      <c r="D35" s="8"/>
      <c r="E35" s="9"/>
      <c r="F35" s="9"/>
      <c r="G35" s="9"/>
      <c r="H35" s="9"/>
      <c r="I35" s="9"/>
      <c r="J35" s="9"/>
    </row>
    <row r="36" spans="1:10" ht="12.75" customHeight="1" thickBot="1">
      <c r="A36" s="3" t="s">
        <v>3</v>
      </c>
      <c r="B36" s="3" t="s">
        <v>42</v>
      </c>
      <c r="C36" s="3" t="s">
        <v>3</v>
      </c>
      <c r="D36" s="4" t="s">
        <v>43</v>
      </c>
      <c r="E36" s="5">
        <v>10647653</v>
      </c>
      <c r="F36" s="5">
        <v>7413204</v>
      </c>
      <c r="G36" s="5">
        <v>69.62</v>
      </c>
      <c r="H36" s="12">
        <f>SUM(H37:H47)</f>
        <v>10246562.059999999</v>
      </c>
      <c r="I36" s="12">
        <f>SUM(I37:I48)</f>
        <v>10981745</v>
      </c>
      <c r="J36" s="5">
        <f t="shared" si="0"/>
        <v>107.17492301998513</v>
      </c>
    </row>
    <row r="37" spans="1:10" ht="29.25" customHeight="1" thickBot="1">
      <c r="A37" s="3" t="s">
        <v>3</v>
      </c>
      <c r="B37" s="3" t="s">
        <v>3</v>
      </c>
      <c r="C37" s="3" t="s">
        <v>44</v>
      </c>
      <c r="D37" s="4" t="s">
        <v>45</v>
      </c>
      <c r="E37" s="5">
        <v>537040</v>
      </c>
      <c r="F37" s="5">
        <v>440535.09</v>
      </c>
      <c r="G37" s="5">
        <v>82.03</v>
      </c>
      <c r="H37" s="5">
        <v>480540</v>
      </c>
      <c r="I37" s="5">
        <v>514600</v>
      </c>
      <c r="J37" s="5">
        <f t="shared" si="0"/>
        <v>107.08785949140551</v>
      </c>
    </row>
    <row r="38" spans="1:10" ht="39" thickBot="1">
      <c r="A38" s="3" t="s">
        <v>3</v>
      </c>
      <c r="B38" s="3" t="s">
        <v>3</v>
      </c>
      <c r="C38" s="3" t="s">
        <v>32</v>
      </c>
      <c r="D38" s="4" t="s">
        <v>33</v>
      </c>
      <c r="E38" s="5">
        <v>12000</v>
      </c>
      <c r="F38" s="5">
        <v>696.44</v>
      </c>
      <c r="G38" s="5">
        <v>5.8</v>
      </c>
      <c r="H38" s="5">
        <v>696.44</v>
      </c>
      <c r="I38" s="5">
        <v>0</v>
      </c>
      <c r="J38" s="5">
        <f t="shared" si="0"/>
        <v>0</v>
      </c>
    </row>
    <row r="39" spans="1:10" ht="26.25" customHeight="1" thickBot="1">
      <c r="A39" s="3" t="s">
        <v>3</v>
      </c>
      <c r="B39" s="3" t="s">
        <v>3</v>
      </c>
      <c r="C39" s="3" t="s">
        <v>46</v>
      </c>
      <c r="D39" s="4" t="s">
        <v>47</v>
      </c>
      <c r="E39" s="5">
        <f>0-0</f>
        <v>0</v>
      </c>
      <c r="F39" s="5">
        <v>86.12</v>
      </c>
      <c r="G39" s="28">
        <v>0</v>
      </c>
      <c r="H39" s="5">
        <v>86.12</v>
      </c>
      <c r="I39" s="5">
        <f>0-0</f>
        <v>0</v>
      </c>
      <c r="J39" s="5">
        <f t="shared" si="0"/>
        <v>0</v>
      </c>
    </row>
    <row r="40" spans="1:10" ht="29.25" customHeight="1" thickBot="1">
      <c r="A40" s="3" t="s">
        <v>3</v>
      </c>
      <c r="B40" s="3" t="s">
        <v>3</v>
      </c>
      <c r="C40" s="3" t="s">
        <v>48</v>
      </c>
      <c r="D40" s="4" t="s">
        <v>49</v>
      </c>
      <c r="E40" s="5">
        <v>20844</v>
      </c>
      <c r="F40" s="5">
        <v>14192.46</v>
      </c>
      <c r="G40" s="5">
        <v>68.09</v>
      </c>
      <c r="H40" s="5">
        <v>18900</v>
      </c>
      <c r="I40" s="5">
        <v>20000</v>
      </c>
      <c r="J40" s="5">
        <f t="shared" si="0"/>
        <v>105.82010582010581</v>
      </c>
    </row>
    <row r="41" spans="1:10" ht="14.25" customHeight="1" thickBot="1">
      <c r="A41" s="3" t="s">
        <v>3</v>
      </c>
      <c r="B41" s="3" t="s">
        <v>3</v>
      </c>
      <c r="C41" s="3" t="s">
        <v>23</v>
      </c>
      <c r="D41" s="4" t="s">
        <v>24</v>
      </c>
      <c r="E41" s="5">
        <v>20000</v>
      </c>
      <c r="F41" s="5">
        <v>951.5</v>
      </c>
      <c r="G41" s="5">
        <v>4.76</v>
      </c>
      <c r="H41" s="5">
        <v>951.5</v>
      </c>
      <c r="I41" s="5">
        <v>0</v>
      </c>
      <c r="J41" s="5">
        <f t="shared" si="0"/>
        <v>0</v>
      </c>
    </row>
    <row r="42" spans="1:10" s="27" customFormat="1" ht="64.5" thickBot="1">
      <c r="A42" s="24" t="s">
        <v>3</v>
      </c>
      <c r="B42" s="24" t="s">
        <v>3</v>
      </c>
      <c r="C42" s="24" t="s">
        <v>8</v>
      </c>
      <c r="D42" s="25" t="s">
        <v>9</v>
      </c>
      <c r="E42" s="26">
        <v>6589000</v>
      </c>
      <c r="F42" s="26">
        <v>4782302.12</v>
      </c>
      <c r="G42" s="26">
        <v>72.58</v>
      </c>
      <c r="H42" s="26">
        <v>6500000</v>
      </c>
      <c r="I42" s="26">
        <v>6985350</v>
      </c>
      <c r="J42" s="26">
        <f t="shared" si="0"/>
        <v>107.46692307692307</v>
      </c>
    </row>
    <row r="43" spans="1:10" s="22" customFormat="1" ht="42.75" customHeight="1" thickBot="1">
      <c r="A43" s="20" t="s">
        <v>3</v>
      </c>
      <c r="B43" s="20" t="s">
        <v>3</v>
      </c>
      <c r="C43" s="20" t="s">
        <v>50</v>
      </c>
      <c r="D43" s="21" t="s">
        <v>51</v>
      </c>
      <c r="E43" s="18">
        <v>44144</v>
      </c>
      <c r="F43" s="18">
        <v>174651.18</v>
      </c>
      <c r="G43" s="18">
        <v>395.64</v>
      </c>
      <c r="H43" s="18">
        <v>193051.5</v>
      </c>
      <c r="I43" s="18">
        <v>50000</v>
      </c>
      <c r="J43" s="18">
        <f t="shared" si="0"/>
        <v>25.899824658187065</v>
      </c>
    </row>
    <row r="44" spans="1:10" s="22" customFormat="1" ht="27.75" customHeight="1" thickBot="1">
      <c r="A44" s="20" t="s">
        <v>3</v>
      </c>
      <c r="B44" s="20" t="s">
        <v>3</v>
      </c>
      <c r="C44" s="20" t="s">
        <v>52</v>
      </c>
      <c r="D44" s="21" t="s">
        <v>53</v>
      </c>
      <c r="E44" s="18">
        <v>2777917</v>
      </c>
      <c r="F44" s="18">
        <v>1045932.03</v>
      </c>
      <c r="G44" s="18">
        <v>37.65</v>
      </c>
      <c r="H44" s="18">
        <v>1964936.5</v>
      </c>
      <c r="I44" s="23">
        <f>2668795-50000</f>
        <v>2618795</v>
      </c>
      <c r="J44" s="18">
        <f t="shared" si="0"/>
        <v>133.27631707182394</v>
      </c>
    </row>
    <row r="45" spans="1:10" ht="12.75" customHeight="1" thickBot="1">
      <c r="A45" s="3" t="s">
        <v>3</v>
      </c>
      <c r="B45" s="3" t="s">
        <v>3</v>
      </c>
      <c r="C45" s="3" t="s">
        <v>54</v>
      </c>
      <c r="D45" s="4" t="s">
        <v>55</v>
      </c>
      <c r="E45" s="19">
        <v>67400</v>
      </c>
      <c r="F45" s="5">
        <v>58216.14</v>
      </c>
      <c r="G45" s="5">
        <v>86.37</v>
      </c>
      <c r="H45" s="5">
        <v>67400</v>
      </c>
      <c r="I45" s="5">
        <v>69300</v>
      </c>
      <c r="J45" s="5">
        <f t="shared" si="0"/>
        <v>102.81899109792285</v>
      </c>
    </row>
    <row r="46" spans="1:10" ht="13.5" thickBot="1">
      <c r="A46" s="3" t="s">
        <v>3</v>
      </c>
      <c r="B46" s="3" t="s">
        <v>3</v>
      </c>
      <c r="C46" s="3" t="s">
        <v>25</v>
      </c>
      <c r="D46" s="4" t="s">
        <v>26</v>
      </c>
      <c r="E46" s="5">
        <v>379308</v>
      </c>
      <c r="F46" s="5">
        <v>461512.65</v>
      </c>
      <c r="G46" s="5">
        <v>121.67</v>
      </c>
      <c r="H46" s="5">
        <v>550000</v>
      </c>
      <c r="I46" s="5">
        <v>450000</v>
      </c>
      <c r="J46" s="5">
        <f t="shared" si="0"/>
        <v>81.81818181818183</v>
      </c>
    </row>
    <row r="47" spans="1:10" ht="12.75" customHeight="1" thickBot="1">
      <c r="A47" s="3" t="s">
        <v>3</v>
      </c>
      <c r="B47" s="3" t="s">
        <v>3</v>
      </c>
      <c r="C47" s="3" t="s">
        <v>10</v>
      </c>
      <c r="D47" s="4" t="s">
        <v>11</v>
      </c>
      <c r="E47" s="5">
        <v>200000</v>
      </c>
      <c r="F47" s="5">
        <v>434128.27</v>
      </c>
      <c r="G47" s="5">
        <v>217.06</v>
      </c>
      <c r="H47" s="5">
        <v>470000</v>
      </c>
      <c r="I47" s="12">
        <f>250000+20000</f>
        <v>270000</v>
      </c>
      <c r="J47" s="5">
        <f t="shared" si="0"/>
        <v>57.446808510638306</v>
      </c>
    </row>
    <row r="48" spans="1:10" ht="27.75" customHeight="1" thickBot="1">
      <c r="A48" s="3" t="s">
        <v>3</v>
      </c>
      <c r="B48" s="3" t="s">
        <v>3</v>
      </c>
      <c r="C48" s="3" t="s">
        <v>38</v>
      </c>
      <c r="D48" s="4" t="s">
        <v>39</v>
      </c>
      <c r="E48" s="5">
        <v>0</v>
      </c>
      <c r="F48" s="5">
        <v>0</v>
      </c>
      <c r="G48" s="5">
        <v>0</v>
      </c>
      <c r="H48" s="5">
        <v>0</v>
      </c>
      <c r="I48" s="5">
        <v>3700</v>
      </c>
      <c r="J48" s="5">
        <v>0</v>
      </c>
    </row>
    <row r="49" spans="1:10" s="10" customFormat="1" ht="12.75" customHeight="1" thickBot="1">
      <c r="A49" s="7"/>
      <c r="B49" s="7"/>
      <c r="C49" s="7"/>
      <c r="D49" s="8"/>
      <c r="E49" s="9"/>
      <c r="F49" s="9"/>
      <c r="G49" s="9"/>
      <c r="H49" s="9"/>
      <c r="I49" s="9"/>
      <c r="J49" s="9"/>
    </row>
    <row r="50" spans="1:10" ht="12.75" customHeight="1" thickBot="1">
      <c r="A50" s="3" t="s">
        <v>3</v>
      </c>
      <c r="B50" s="3" t="s">
        <v>56</v>
      </c>
      <c r="C50" s="3" t="s">
        <v>3</v>
      </c>
      <c r="D50" s="4" t="s">
        <v>7</v>
      </c>
      <c r="E50" s="12">
        <f>0-0</f>
        <v>0</v>
      </c>
      <c r="F50" s="5">
        <v>497.43</v>
      </c>
      <c r="G50" s="29">
        <v>0</v>
      </c>
      <c r="H50" s="12">
        <f>SUM(H51)</f>
        <v>497.43</v>
      </c>
      <c r="I50" s="12">
        <f>SUM(I51)</f>
        <v>0</v>
      </c>
      <c r="J50" s="5">
        <f t="shared" si="0"/>
        <v>0</v>
      </c>
    </row>
    <row r="51" spans="1:10" ht="12.75" customHeight="1" thickBot="1">
      <c r="A51" s="3" t="s">
        <v>3</v>
      </c>
      <c r="B51" s="3" t="s">
        <v>3</v>
      </c>
      <c r="C51" s="3" t="s">
        <v>10</v>
      </c>
      <c r="D51" s="4" t="s">
        <v>11</v>
      </c>
      <c r="E51" s="5">
        <f>0-0</f>
        <v>0</v>
      </c>
      <c r="F51" s="5">
        <v>497.43</v>
      </c>
      <c r="G51" s="31">
        <v>0</v>
      </c>
      <c r="H51" s="5">
        <v>497.43</v>
      </c>
      <c r="I51" s="5">
        <f>0-0</f>
        <v>0</v>
      </c>
      <c r="J51" s="5">
        <f t="shared" si="0"/>
        <v>0</v>
      </c>
    </row>
    <row r="52" ht="12.75" customHeight="1" thickBot="1">
      <c r="J52" s="9"/>
    </row>
    <row r="53" spans="1:10" ht="12.75" customHeight="1" thickBot="1">
      <c r="A53" s="3" t="s">
        <v>57</v>
      </c>
      <c r="B53" s="3" t="s">
        <v>3</v>
      </c>
      <c r="C53" s="3" t="s">
        <v>3</v>
      </c>
      <c r="D53" s="4" t="s">
        <v>58</v>
      </c>
      <c r="E53" s="5">
        <v>828000</v>
      </c>
      <c r="F53" s="5">
        <v>614489.67</v>
      </c>
      <c r="G53" s="5">
        <v>74.21</v>
      </c>
      <c r="H53" s="12">
        <f>SUM(H54,H58)</f>
        <v>804284.82</v>
      </c>
      <c r="I53" s="12">
        <f>SUM(I54,I58)</f>
        <v>798000</v>
      </c>
      <c r="J53" s="5">
        <f t="shared" si="0"/>
        <v>99.2185827901116</v>
      </c>
    </row>
    <row r="54" spans="1:10" ht="12.75" customHeight="1" thickBot="1">
      <c r="A54" s="3" t="s">
        <v>3</v>
      </c>
      <c r="B54" s="3" t="s">
        <v>59</v>
      </c>
      <c r="C54" s="3" t="s">
        <v>3</v>
      </c>
      <c r="D54" s="4" t="s">
        <v>60</v>
      </c>
      <c r="E54" s="5">
        <v>5000</v>
      </c>
      <c r="F54" s="5">
        <v>25644.82</v>
      </c>
      <c r="G54" s="5">
        <v>512.9</v>
      </c>
      <c r="H54" s="12">
        <f>SUM(H55:H56)</f>
        <v>25644.82</v>
      </c>
      <c r="I54" s="12">
        <f>SUM(I55:I56)</f>
        <v>23000</v>
      </c>
      <c r="J54" s="5">
        <f t="shared" si="0"/>
        <v>89.6867281579672</v>
      </c>
    </row>
    <row r="55" spans="1:10" ht="13.5" thickBot="1">
      <c r="A55" s="3" t="s">
        <v>3</v>
      </c>
      <c r="B55" s="3" t="s">
        <v>3</v>
      </c>
      <c r="C55" s="3" t="s">
        <v>23</v>
      </c>
      <c r="D55" s="4" t="s">
        <v>24</v>
      </c>
      <c r="E55" s="5">
        <v>5000</v>
      </c>
      <c r="F55" s="5">
        <f>0-0</f>
        <v>0</v>
      </c>
      <c r="G55" s="5">
        <f>0-0</f>
        <v>0</v>
      </c>
      <c r="H55" s="5">
        <v>0</v>
      </c>
      <c r="I55" s="5">
        <v>0</v>
      </c>
      <c r="J55" s="5">
        <v>0</v>
      </c>
    </row>
    <row r="56" spans="1:10" ht="12.75" customHeight="1" thickBot="1">
      <c r="A56" s="3" t="s">
        <v>3</v>
      </c>
      <c r="B56" s="3" t="s">
        <v>3</v>
      </c>
      <c r="C56" s="3" t="s">
        <v>25</v>
      </c>
      <c r="D56" s="4" t="s">
        <v>26</v>
      </c>
      <c r="E56" s="5">
        <f>0-0</f>
        <v>0</v>
      </c>
      <c r="F56" s="5">
        <v>25644.82</v>
      </c>
      <c r="G56" s="28">
        <v>0</v>
      </c>
      <c r="H56" s="5">
        <v>25644.82</v>
      </c>
      <c r="I56" s="5">
        <v>23000</v>
      </c>
      <c r="J56" s="5">
        <f t="shared" si="0"/>
        <v>89.6867281579672</v>
      </c>
    </row>
    <row r="57" spans="1:10" s="10" customFormat="1" ht="12.75" customHeight="1" thickBot="1">
      <c r="A57" s="7"/>
      <c r="B57" s="7"/>
      <c r="C57" s="7"/>
      <c r="D57" s="8"/>
      <c r="E57" s="9"/>
      <c r="F57" s="9"/>
      <c r="G57" s="9"/>
      <c r="H57" s="9"/>
      <c r="I57" s="9"/>
      <c r="J57" s="9"/>
    </row>
    <row r="58" spans="1:10" ht="12.75" customHeight="1" thickBot="1">
      <c r="A58" s="3" t="s">
        <v>3</v>
      </c>
      <c r="B58" s="3" t="s">
        <v>61</v>
      </c>
      <c r="C58" s="3" t="s">
        <v>3</v>
      </c>
      <c r="D58" s="4" t="s">
        <v>62</v>
      </c>
      <c r="E58" s="5">
        <v>823000</v>
      </c>
      <c r="F58" s="5">
        <v>588844.85</v>
      </c>
      <c r="G58" s="5">
        <v>71.55</v>
      </c>
      <c r="H58" s="12">
        <f>SUM(H59:H62)</f>
        <v>778640</v>
      </c>
      <c r="I58" s="12">
        <f>SUM(I59:I62)</f>
        <v>775000</v>
      </c>
      <c r="J58" s="5">
        <f t="shared" si="0"/>
        <v>99.53251823692592</v>
      </c>
    </row>
    <row r="59" spans="1:10" ht="69.75" customHeight="1" thickBot="1">
      <c r="A59" s="3" t="s">
        <v>3</v>
      </c>
      <c r="B59" s="3" t="s">
        <v>3</v>
      </c>
      <c r="C59" s="3" t="s">
        <v>8</v>
      </c>
      <c r="D59" s="4" t="s">
        <v>9</v>
      </c>
      <c r="E59" s="5">
        <v>820000</v>
      </c>
      <c r="F59" s="5">
        <v>582076.46</v>
      </c>
      <c r="G59" s="5">
        <v>70.98</v>
      </c>
      <c r="H59" s="5">
        <v>770240</v>
      </c>
      <c r="I59" s="5">
        <v>770000</v>
      </c>
      <c r="J59" s="5">
        <f t="shared" si="0"/>
        <v>99.96884088076445</v>
      </c>
    </row>
    <row r="60" spans="1:10" ht="12.75" customHeight="1" thickBot="1">
      <c r="A60" s="3" t="s">
        <v>3</v>
      </c>
      <c r="B60" s="3" t="s">
        <v>3</v>
      </c>
      <c r="C60" s="3" t="s">
        <v>25</v>
      </c>
      <c r="D60" s="4" t="s">
        <v>26</v>
      </c>
      <c r="E60" s="5">
        <f>0-0</f>
        <v>0</v>
      </c>
      <c r="F60" s="5">
        <v>2222.91</v>
      </c>
      <c r="G60" s="29">
        <v>0</v>
      </c>
      <c r="H60" s="5">
        <v>2300</v>
      </c>
      <c r="I60" s="5">
        <v>2000</v>
      </c>
      <c r="J60" s="5">
        <f t="shared" si="0"/>
        <v>86.95652173913044</v>
      </c>
    </row>
    <row r="61" spans="1:10" ht="12.75" customHeight="1" thickBot="1">
      <c r="A61" s="3" t="s">
        <v>3</v>
      </c>
      <c r="B61" s="3" t="s">
        <v>3</v>
      </c>
      <c r="C61" s="3" t="s">
        <v>10</v>
      </c>
      <c r="D61" s="4" t="s">
        <v>11</v>
      </c>
      <c r="E61" s="5">
        <f>0-0</f>
        <v>0</v>
      </c>
      <c r="F61" s="5">
        <v>3045.48</v>
      </c>
      <c r="G61" s="28">
        <v>0</v>
      </c>
      <c r="H61" s="5">
        <v>3100</v>
      </c>
      <c r="I61" s="5">
        <f>0-0</f>
        <v>0</v>
      </c>
      <c r="J61" s="5">
        <f t="shared" si="0"/>
        <v>0</v>
      </c>
    </row>
    <row r="62" spans="1:10" ht="46.5" customHeight="1" thickBot="1">
      <c r="A62" s="3" t="s">
        <v>3</v>
      </c>
      <c r="B62" s="3" t="s">
        <v>3</v>
      </c>
      <c r="C62" s="3" t="s">
        <v>63</v>
      </c>
      <c r="D62" s="4" t="s">
        <v>64</v>
      </c>
      <c r="E62" s="5">
        <v>3000</v>
      </c>
      <c r="F62" s="5">
        <v>1500</v>
      </c>
      <c r="G62" s="5">
        <v>50</v>
      </c>
      <c r="H62" s="5">
        <v>3000</v>
      </c>
      <c r="I62" s="5">
        <v>3000</v>
      </c>
      <c r="J62" s="5">
        <f t="shared" si="0"/>
        <v>100</v>
      </c>
    </row>
    <row r="63" ht="12.75" customHeight="1" thickBot="1">
      <c r="J63" s="9"/>
    </row>
    <row r="64" spans="1:10" ht="12.75" customHeight="1" thickBot="1">
      <c r="A64" s="3" t="s">
        <v>65</v>
      </c>
      <c r="B64" s="3" t="s">
        <v>3</v>
      </c>
      <c r="C64" s="3" t="s">
        <v>3</v>
      </c>
      <c r="D64" s="4" t="s">
        <v>66</v>
      </c>
      <c r="E64" s="5">
        <v>1336650</v>
      </c>
      <c r="F64" s="5">
        <v>1057739.89</v>
      </c>
      <c r="G64" s="5">
        <v>79.13</v>
      </c>
      <c r="H64" s="12">
        <f>SUM(H65,H68)</f>
        <v>1291189.25</v>
      </c>
      <c r="I64" s="12">
        <f>SUM(I65,I68)</f>
        <v>2512938</v>
      </c>
      <c r="J64" s="5">
        <f t="shared" si="0"/>
        <v>194.62197350233515</v>
      </c>
    </row>
    <row r="65" spans="1:10" ht="12.75" customHeight="1" thickBot="1">
      <c r="A65" s="3" t="s">
        <v>3</v>
      </c>
      <c r="B65" s="3" t="s">
        <v>67</v>
      </c>
      <c r="C65" s="3" t="s">
        <v>3</v>
      </c>
      <c r="D65" s="4" t="s">
        <v>68</v>
      </c>
      <c r="E65" s="5">
        <v>287360</v>
      </c>
      <c r="F65" s="5">
        <v>215520.02</v>
      </c>
      <c r="G65" s="5">
        <v>75</v>
      </c>
      <c r="H65" s="12">
        <f>SUM(H66)</f>
        <v>292111</v>
      </c>
      <c r="I65" s="12">
        <f>SUM(I66)</f>
        <v>352438</v>
      </c>
      <c r="J65" s="5">
        <f t="shared" si="0"/>
        <v>120.65208088706005</v>
      </c>
    </row>
    <row r="66" spans="1:10" ht="51.75" thickBot="1">
      <c r="A66" s="3" t="s">
        <v>3</v>
      </c>
      <c r="B66" s="3" t="s">
        <v>3</v>
      </c>
      <c r="C66" s="3" t="s">
        <v>12</v>
      </c>
      <c r="D66" s="4" t="s">
        <v>13</v>
      </c>
      <c r="E66" s="5">
        <v>287360</v>
      </c>
      <c r="F66" s="5">
        <v>215520.02</v>
      </c>
      <c r="G66" s="5">
        <v>75</v>
      </c>
      <c r="H66" s="5">
        <v>292111</v>
      </c>
      <c r="I66" s="5">
        <v>352438</v>
      </c>
      <c r="J66" s="5">
        <f t="shared" si="0"/>
        <v>120.65208088706005</v>
      </c>
    </row>
    <row r="67" spans="1:10" s="10" customFormat="1" ht="13.5" thickBot="1">
      <c r="A67" s="7"/>
      <c r="B67" s="7"/>
      <c r="C67" s="7"/>
      <c r="D67" s="8"/>
      <c r="E67" s="9"/>
      <c r="F67" s="9"/>
      <c r="G67" s="9"/>
      <c r="H67" s="9"/>
      <c r="I67" s="9"/>
      <c r="J67" s="9"/>
    </row>
    <row r="68" spans="1:10" ht="12.75" customHeight="1" thickBot="1">
      <c r="A68" s="3" t="s">
        <v>3</v>
      </c>
      <c r="B68" s="3" t="s">
        <v>69</v>
      </c>
      <c r="C68" s="3" t="s">
        <v>3</v>
      </c>
      <c r="D68" s="4" t="s">
        <v>70</v>
      </c>
      <c r="E68" s="5">
        <v>1049290</v>
      </c>
      <c r="F68" s="5">
        <v>842219.87</v>
      </c>
      <c r="G68" s="5">
        <v>80.27</v>
      </c>
      <c r="H68" s="12">
        <f>SUM(H69:H73)</f>
        <v>999078.25</v>
      </c>
      <c r="I68" s="12">
        <f>SUM(I69:I74)</f>
        <v>2160500</v>
      </c>
      <c r="J68" s="5">
        <f t="shared" si="0"/>
        <v>216.24932781791614</v>
      </c>
    </row>
    <row r="69" spans="1:10" ht="64.5" thickBot="1">
      <c r="A69" s="3" t="s">
        <v>3</v>
      </c>
      <c r="B69" s="3" t="s">
        <v>3</v>
      </c>
      <c r="C69" s="3" t="s">
        <v>8</v>
      </c>
      <c r="D69" s="4" t="s">
        <v>9</v>
      </c>
      <c r="E69" s="5">
        <v>220000</v>
      </c>
      <c r="F69" s="5">
        <v>192891.11</v>
      </c>
      <c r="G69" s="5">
        <v>87.68</v>
      </c>
      <c r="H69" s="5">
        <v>237900</v>
      </c>
      <c r="I69" s="5">
        <v>240000</v>
      </c>
      <c r="J69" s="5">
        <f t="shared" si="0"/>
        <v>100.88272383354351</v>
      </c>
    </row>
    <row r="70" spans="1:10" ht="12.75" customHeight="1" thickBot="1">
      <c r="A70" s="3" t="s">
        <v>3</v>
      </c>
      <c r="B70" s="3" t="s">
        <v>3</v>
      </c>
      <c r="C70" s="3" t="s">
        <v>54</v>
      </c>
      <c r="D70" s="4" t="s">
        <v>55</v>
      </c>
      <c r="E70" s="5">
        <v>660000</v>
      </c>
      <c r="F70" s="5">
        <v>405135.62</v>
      </c>
      <c r="G70" s="5">
        <v>61.38</v>
      </c>
      <c r="H70" s="5">
        <v>510000</v>
      </c>
      <c r="I70" s="5">
        <v>460000</v>
      </c>
      <c r="J70" s="5">
        <f t="shared" si="0"/>
        <v>90.19607843137256</v>
      </c>
    </row>
    <row r="71" spans="1:10" ht="12.75" customHeight="1" thickBot="1">
      <c r="A71" s="3" t="s">
        <v>3</v>
      </c>
      <c r="B71" s="3" t="s">
        <v>3</v>
      </c>
      <c r="C71" s="3" t="s">
        <v>25</v>
      </c>
      <c r="D71" s="4" t="s">
        <v>26</v>
      </c>
      <c r="E71" s="5">
        <v>500</v>
      </c>
      <c r="F71" s="5">
        <v>224.43</v>
      </c>
      <c r="G71" s="5">
        <v>44.89</v>
      </c>
      <c r="H71" s="5">
        <v>500</v>
      </c>
      <c r="I71" s="5">
        <v>500</v>
      </c>
      <c r="J71" s="5">
        <f t="shared" si="0"/>
        <v>100</v>
      </c>
    </row>
    <row r="72" spans="1:10" ht="13.5" thickBot="1">
      <c r="A72" s="3" t="s">
        <v>3</v>
      </c>
      <c r="B72" s="3" t="s">
        <v>3</v>
      </c>
      <c r="C72" s="3" t="s">
        <v>10</v>
      </c>
      <c r="D72" s="4" t="s">
        <v>11</v>
      </c>
      <c r="E72" s="5">
        <v>168790</v>
      </c>
      <c r="F72" s="5">
        <v>243790.46</v>
      </c>
      <c r="G72" s="5">
        <v>144.43</v>
      </c>
      <c r="H72" s="5">
        <v>250500</v>
      </c>
      <c r="I72" s="5">
        <v>160000</v>
      </c>
      <c r="J72" s="5">
        <f aca="true" t="shared" si="1" ref="J72:J137">SUM(I72/H72)*100</f>
        <v>63.87225548902195</v>
      </c>
    </row>
    <row r="73" spans="1:10" ht="43.5" customHeight="1" thickBot="1">
      <c r="A73" s="3" t="s">
        <v>3</v>
      </c>
      <c r="B73" s="3" t="s">
        <v>3</v>
      </c>
      <c r="C73" s="3" t="s">
        <v>71</v>
      </c>
      <c r="D73" s="4" t="s">
        <v>72</v>
      </c>
      <c r="E73" s="5">
        <f>0-0</f>
        <v>0</v>
      </c>
      <c r="F73" s="5">
        <v>178.25</v>
      </c>
      <c r="G73" s="29">
        <v>0</v>
      </c>
      <c r="H73" s="5">
        <v>178.25</v>
      </c>
      <c r="I73" s="5">
        <f>0-0</f>
        <v>0</v>
      </c>
      <c r="J73" s="5">
        <f t="shared" si="1"/>
        <v>0</v>
      </c>
    </row>
    <row r="74" spans="1:10" s="47" customFormat="1" ht="43.5" customHeight="1" thickBot="1">
      <c r="A74" s="44" t="s">
        <v>3</v>
      </c>
      <c r="B74" s="44" t="s">
        <v>3</v>
      </c>
      <c r="C74" s="44">
        <v>6330</v>
      </c>
      <c r="D74" s="45" t="s">
        <v>30</v>
      </c>
      <c r="E74" s="23">
        <f>0-0</f>
        <v>0</v>
      </c>
      <c r="F74" s="23">
        <v>0</v>
      </c>
      <c r="G74" s="46">
        <v>0</v>
      </c>
      <c r="H74" s="23">
        <v>0</v>
      </c>
      <c r="I74" s="23">
        <v>1300000</v>
      </c>
      <c r="J74" s="23">
        <v>0</v>
      </c>
    </row>
    <row r="75" ht="12.75" customHeight="1" thickBot="1">
      <c r="J75" s="9"/>
    </row>
    <row r="76" spans="1:10" ht="27" customHeight="1" thickBot="1">
      <c r="A76" s="3" t="s">
        <v>73</v>
      </c>
      <c r="B76" s="3" t="s">
        <v>3</v>
      </c>
      <c r="C76" s="3" t="s">
        <v>3</v>
      </c>
      <c r="D76" s="4" t="s">
        <v>74</v>
      </c>
      <c r="E76" s="5">
        <v>6439</v>
      </c>
      <c r="F76" s="5">
        <v>4824</v>
      </c>
      <c r="G76" s="5">
        <v>74.92</v>
      </c>
      <c r="H76" s="12">
        <f>SUM(H77)</f>
        <v>6439</v>
      </c>
      <c r="I76" s="12">
        <f>SUM(I77)</f>
        <v>6385</v>
      </c>
      <c r="J76" s="5">
        <f t="shared" si="1"/>
        <v>99.16136045969871</v>
      </c>
    </row>
    <row r="77" spans="1:10" ht="30" customHeight="1" thickBot="1">
      <c r="A77" s="3" t="s">
        <v>3</v>
      </c>
      <c r="B77" s="3" t="s">
        <v>75</v>
      </c>
      <c r="C77" s="3" t="s">
        <v>3</v>
      </c>
      <c r="D77" s="4" t="s">
        <v>76</v>
      </c>
      <c r="E77" s="5">
        <v>6439</v>
      </c>
      <c r="F77" s="5">
        <v>4824</v>
      </c>
      <c r="G77" s="5">
        <v>74.92</v>
      </c>
      <c r="H77" s="12">
        <f>SUM(H78)</f>
        <v>6439</v>
      </c>
      <c r="I77" s="12">
        <f>SUM(I78)</f>
        <v>6385</v>
      </c>
      <c r="J77" s="5">
        <f t="shared" si="1"/>
        <v>99.16136045969871</v>
      </c>
    </row>
    <row r="78" spans="1:10" ht="54" customHeight="1" thickBot="1">
      <c r="A78" s="3" t="s">
        <v>3</v>
      </c>
      <c r="B78" s="3" t="s">
        <v>3</v>
      </c>
      <c r="C78" s="3" t="s">
        <v>12</v>
      </c>
      <c r="D78" s="4" t="s">
        <v>13</v>
      </c>
      <c r="E78" s="5">
        <v>6439</v>
      </c>
      <c r="F78" s="5">
        <v>4824</v>
      </c>
      <c r="G78" s="5">
        <v>74.92</v>
      </c>
      <c r="H78" s="5">
        <v>6439</v>
      </c>
      <c r="I78" s="5">
        <v>6385</v>
      </c>
      <c r="J78" s="5">
        <f t="shared" si="1"/>
        <v>99.16136045969871</v>
      </c>
    </row>
    <row r="79" ht="12.75" customHeight="1" thickBot="1">
      <c r="J79" s="5"/>
    </row>
    <row r="80" spans="1:10" ht="12.75" customHeight="1" thickBot="1">
      <c r="A80" s="3" t="s">
        <v>77</v>
      </c>
      <c r="B80" s="3" t="s">
        <v>3</v>
      </c>
      <c r="C80" s="3" t="s">
        <v>3</v>
      </c>
      <c r="D80" s="4" t="s">
        <v>78</v>
      </c>
      <c r="E80" s="5">
        <v>2000</v>
      </c>
      <c r="F80" s="5">
        <v>1999.9</v>
      </c>
      <c r="G80" s="5">
        <v>100</v>
      </c>
      <c r="H80" s="12">
        <f>SUM(H81)</f>
        <v>1999.9</v>
      </c>
      <c r="I80" s="12">
        <f>SUM(I81)</f>
        <v>3100</v>
      </c>
      <c r="J80" s="5">
        <f t="shared" si="1"/>
        <v>155.00775038751937</v>
      </c>
    </row>
    <row r="81" spans="1:10" ht="12.75" customHeight="1" thickBot="1">
      <c r="A81" s="3" t="s">
        <v>3</v>
      </c>
      <c r="B81" s="3" t="s">
        <v>79</v>
      </c>
      <c r="C81" s="3" t="s">
        <v>3</v>
      </c>
      <c r="D81" s="4" t="s">
        <v>80</v>
      </c>
      <c r="E81" s="5">
        <v>2000</v>
      </c>
      <c r="F81" s="5">
        <v>1999.9</v>
      </c>
      <c r="G81" s="5">
        <v>100</v>
      </c>
      <c r="H81" s="12">
        <f>SUM(H82)</f>
        <v>1999.9</v>
      </c>
      <c r="I81" s="12">
        <f>SUM(I82)</f>
        <v>3100</v>
      </c>
      <c r="J81" s="5">
        <f t="shared" si="1"/>
        <v>155.00775038751937</v>
      </c>
    </row>
    <row r="82" spans="1:10" ht="58.5" customHeight="1" thickBot="1">
      <c r="A82" s="3" t="s">
        <v>3</v>
      </c>
      <c r="B82" s="3" t="s">
        <v>3</v>
      </c>
      <c r="C82" s="3" t="s">
        <v>12</v>
      </c>
      <c r="D82" s="4" t="s">
        <v>13</v>
      </c>
      <c r="E82" s="5">
        <v>2000</v>
      </c>
      <c r="F82" s="5">
        <v>1999.9</v>
      </c>
      <c r="G82" s="5">
        <v>100</v>
      </c>
      <c r="H82" s="5">
        <v>1999.9</v>
      </c>
      <c r="I82" s="5">
        <v>3100</v>
      </c>
      <c r="J82" s="5">
        <f t="shared" si="1"/>
        <v>155.00775038751937</v>
      </c>
    </row>
    <row r="83" ht="12.75" customHeight="1" thickBot="1">
      <c r="J83" s="9"/>
    </row>
    <row r="84" spans="1:10" ht="12.75" customHeight="1" thickBot="1">
      <c r="A84" s="3" t="s">
        <v>81</v>
      </c>
      <c r="B84" s="3" t="s">
        <v>3</v>
      </c>
      <c r="C84" s="3" t="s">
        <v>3</v>
      </c>
      <c r="D84" s="4" t="s">
        <v>82</v>
      </c>
      <c r="E84" s="5">
        <v>30000</v>
      </c>
      <c r="F84" s="5">
        <v>9708.62</v>
      </c>
      <c r="G84" s="5">
        <v>32.36</v>
      </c>
      <c r="H84" s="12">
        <f>SUM(H85)</f>
        <v>15000</v>
      </c>
      <c r="I84" s="12">
        <f>SUM(I85)</f>
        <v>20000</v>
      </c>
      <c r="J84" s="5">
        <f t="shared" si="1"/>
        <v>133.33333333333331</v>
      </c>
    </row>
    <row r="85" spans="1:10" ht="13.5" thickBot="1">
      <c r="A85" s="3" t="s">
        <v>3</v>
      </c>
      <c r="B85" s="3" t="s">
        <v>83</v>
      </c>
      <c r="C85" s="3" t="s">
        <v>3</v>
      </c>
      <c r="D85" s="4" t="s">
        <v>84</v>
      </c>
      <c r="E85" s="5">
        <v>30000</v>
      </c>
      <c r="F85" s="5">
        <v>9708.62</v>
      </c>
      <c r="G85" s="5">
        <v>32.36</v>
      </c>
      <c r="H85" s="12">
        <f>SUM(H86)</f>
        <v>15000</v>
      </c>
      <c r="I85" s="12">
        <f>SUM(I86)</f>
        <v>20000</v>
      </c>
      <c r="J85" s="5">
        <f t="shared" si="1"/>
        <v>133.33333333333331</v>
      </c>
    </row>
    <row r="86" spans="1:10" ht="28.5" customHeight="1" thickBot="1">
      <c r="A86" s="3" t="s">
        <v>3</v>
      </c>
      <c r="B86" s="3" t="s">
        <v>3</v>
      </c>
      <c r="C86" s="3" t="s">
        <v>46</v>
      </c>
      <c r="D86" s="4" t="s">
        <v>47</v>
      </c>
      <c r="E86" s="5">
        <v>30000</v>
      </c>
      <c r="F86" s="5">
        <v>9708.62</v>
      </c>
      <c r="G86" s="5">
        <v>32.36</v>
      </c>
      <c r="H86" s="5">
        <v>15000</v>
      </c>
      <c r="I86" s="5">
        <v>20000</v>
      </c>
      <c r="J86" s="5">
        <f t="shared" si="1"/>
        <v>133.33333333333331</v>
      </c>
    </row>
    <row r="87" ht="12.75" customHeight="1" thickBot="1">
      <c r="J87" s="9"/>
    </row>
    <row r="88" spans="1:10" ht="48" customHeight="1" thickBot="1">
      <c r="A88" s="3" t="s">
        <v>85</v>
      </c>
      <c r="B88" s="3" t="s">
        <v>3</v>
      </c>
      <c r="C88" s="3" t="s">
        <v>3</v>
      </c>
      <c r="D88" s="4" t="s">
        <v>86</v>
      </c>
      <c r="E88" s="5">
        <v>45846759</v>
      </c>
      <c r="F88" s="12">
        <f>SUM(F89,F93,F103,F114,F119)</f>
        <v>32419536.43</v>
      </c>
      <c r="G88" s="5">
        <v>72.55</v>
      </c>
      <c r="H88" s="12">
        <f>SUM(H89,H93,H103,H114,H119)</f>
        <v>44511981.53</v>
      </c>
      <c r="I88" s="12">
        <f>SUM(I89,I93,I103,I114,I119)</f>
        <v>45425751</v>
      </c>
      <c r="J88" s="5">
        <f t="shared" si="1"/>
        <v>102.05286181066585</v>
      </c>
    </row>
    <row r="89" spans="1:10" ht="13.5" thickBot="1">
      <c r="A89" s="3" t="s">
        <v>3</v>
      </c>
      <c r="B89" s="3" t="s">
        <v>87</v>
      </c>
      <c r="C89" s="3" t="s">
        <v>3</v>
      </c>
      <c r="D89" s="4" t="s">
        <v>88</v>
      </c>
      <c r="E89" s="5">
        <v>121000</v>
      </c>
      <c r="F89" s="5">
        <v>85261.42</v>
      </c>
      <c r="G89" s="5">
        <v>70.46</v>
      </c>
      <c r="H89" s="12">
        <f>SUM(H90:H91)</f>
        <v>113650</v>
      </c>
      <c r="I89" s="12">
        <f>SUM(I90:I91)</f>
        <v>121000</v>
      </c>
      <c r="J89" s="5">
        <f t="shared" si="1"/>
        <v>106.46722393312803</v>
      </c>
    </row>
    <row r="90" spans="1:10" ht="29.25" customHeight="1" thickBot="1">
      <c r="A90" s="3" t="s">
        <v>3</v>
      </c>
      <c r="B90" s="3" t="s">
        <v>3</v>
      </c>
      <c r="C90" s="3" t="s">
        <v>89</v>
      </c>
      <c r="D90" s="4" t="s">
        <v>90</v>
      </c>
      <c r="E90" s="5">
        <v>120000</v>
      </c>
      <c r="F90" s="5">
        <v>84487.82</v>
      </c>
      <c r="G90" s="5">
        <v>70.41</v>
      </c>
      <c r="H90" s="5">
        <v>112650</v>
      </c>
      <c r="I90" s="5">
        <v>120000</v>
      </c>
      <c r="J90" s="5">
        <f t="shared" si="1"/>
        <v>106.52463382157124</v>
      </c>
    </row>
    <row r="91" spans="1:10" ht="26.25" customHeight="1" thickBot="1">
      <c r="A91" s="3" t="s">
        <v>3</v>
      </c>
      <c r="B91" s="3" t="s">
        <v>3</v>
      </c>
      <c r="C91" s="3" t="s">
        <v>91</v>
      </c>
      <c r="D91" s="4" t="s">
        <v>92</v>
      </c>
      <c r="E91" s="5">
        <v>1000</v>
      </c>
      <c r="F91" s="5">
        <v>773.6</v>
      </c>
      <c r="G91" s="5">
        <v>77.36</v>
      </c>
      <c r="H91" s="5">
        <v>1000</v>
      </c>
      <c r="I91" s="5">
        <v>1000</v>
      </c>
      <c r="J91" s="5">
        <f t="shared" si="1"/>
        <v>100</v>
      </c>
    </row>
    <row r="92" spans="1:10" s="10" customFormat="1" ht="12.75" customHeight="1" thickBot="1">
      <c r="A92" s="7"/>
      <c r="B92" s="7"/>
      <c r="C92" s="7"/>
      <c r="D92" s="8"/>
      <c r="E92" s="9"/>
      <c r="F92" s="9"/>
      <c r="G92" s="9"/>
      <c r="H92" s="9"/>
      <c r="I92" s="9"/>
      <c r="J92" s="9"/>
    </row>
    <row r="93" spans="1:10" ht="60" customHeight="1" thickBot="1">
      <c r="A93" s="3" t="s">
        <v>3</v>
      </c>
      <c r="B93" s="3" t="s">
        <v>93</v>
      </c>
      <c r="C93" s="3" t="s">
        <v>3</v>
      </c>
      <c r="D93" s="4" t="s">
        <v>94</v>
      </c>
      <c r="E93" s="5">
        <v>14385149</v>
      </c>
      <c r="F93" s="5">
        <v>10647194.66</v>
      </c>
      <c r="G93" s="5">
        <v>74.02</v>
      </c>
      <c r="H93" s="12">
        <f>SUM(H94:H101)</f>
        <v>14206594</v>
      </c>
      <c r="I93" s="12">
        <f>SUM(I94:I101)</f>
        <v>14200714</v>
      </c>
      <c r="J93" s="5">
        <f t="shared" si="1"/>
        <v>99.95861076905555</v>
      </c>
    </row>
    <row r="94" spans="1:10" ht="12.75" customHeight="1" thickBot="1">
      <c r="A94" s="3" t="s">
        <v>3</v>
      </c>
      <c r="B94" s="3" t="s">
        <v>3</v>
      </c>
      <c r="C94" s="3" t="s">
        <v>95</v>
      </c>
      <c r="D94" s="4" t="s">
        <v>96</v>
      </c>
      <c r="E94" s="5">
        <v>13850000</v>
      </c>
      <c r="F94" s="5">
        <v>10266350.63</v>
      </c>
      <c r="G94" s="5">
        <v>74.13</v>
      </c>
      <c r="H94" s="5">
        <v>13760000</v>
      </c>
      <c r="I94" s="5">
        <v>13750000</v>
      </c>
      <c r="J94" s="5">
        <f t="shared" si="1"/>
        <v>99.92732558139535</v>
      </c>
    </row>
    <row r="95" spans="1:10" ht="12.75" customHeight="1" thickBot="1">
      <c r="A95" s="3" t="s">
        <v>3</v>
      </c>
      <c r="B95" s="3" t="s">
        <v>3</v>
      </c>
      <c r="C95" s="3" t="s">
        <v>97</v>
      </c>
      <c r="D95" s="4" t="s">
        <v>98</v>
      </c>
      <c r="E95" s="5">
        <v>14300</v>
      </c>
      <c r="F95" s="5">
        <v>10597</v>
      </c>
      <c r="G95" s="5">
        <v>74.1</v>
      </c>
      <c r="H95" s="5">
        <v>13990</v>
      </c>
      <c r="I95" s="5">
        <v>13900</v>
      </c>
      <c r="J95" s="5">
        <f t="shared" si="1"/>
        <v>99.3566833452466</v>
      </c>
    </row>
    <row r="96" spans="1:10" ht="12.75" customHeight="1" thickBot="1">
      <c r="A96" s="3" t="s">
        <v>3</v>
      </c>
      <c r="B96" s="3" t="s">
        <v>3</v>
      </c>
      <c r="C96" s="3" t="s">
        <v>99</v>
      </c>
      <c r="D96" s="4" t="s">
        <v>100</v>
      </c>
      <c r="E96" s="5">
        <v>14</v>
      </c>
      <c r="F96" s="5">
        <v>14</v>
      </c>
      <c r="G96" s="5">
        <v>100</v>
      </c>
      <c r="H96" s="5">
        <v>14</v>
      </c>
      <c r="I96" s="5">
        <v>14</v>
      </c>
      <c r="J96" s="5">
        <f t="shared" si="1"/>
        <v>100</v>
      </c>
    </row>
    <row r="97" spans="1:10" ht="12.75" customHeight="1" thickBot="1">
      <c r="A97" s="3" t="s">
        <v>3</v>
      </c>
      <c r="B97" s="3" t="s">
        <v>3</v>
      </c>
      <c r="C97" s="3" t="s">
        <v>101</v>
      </c>
      <c r="D97" s="4" t="s">
        <v>102</v>
      </c>
      <c r="E97" s="5">
        <v>330000</v>
      </c>
      <c r="F97" s="5">
        <v>282015</v>
      </c>
      <c r="G97" s="5">
        <v>85.46</v>
      </c>
      <c r="H97" s="5">
        <v>282520</v>
      </c>
      <c r="I97" s="5">
        <v>285000</v>
      </c>
      <c r="J97" s="5">
        <f t="shared" si="1"/>
        <v>100.87781396007362</v>
      </c>
    </row>
    <row r="98" spans="1:10" ht="12.75" customHeight="1" thickBot="1">
      <c r="A98" s="3" t="s">
        <v>3</v>
      </c>
      <c r="B98" s="3" t="s">
        <v>3</v>
      </c>
      <c r="C98" s="3" t="s">
        <v>103</v>
      </c>
      <c r="D98" s="4" t="s">
        <v>104</v>
      </c>
      <c r="E98" s="5">
        <v>50000</v>
      </c>
      <c r="F98" s="5">
        <v>19164</v>
      </c>
      <c r="G98" s="5">
        <v>38.33</v>
      </c>
      <c r="H98" s="5">
        <v>25000</v>
      </c>
      <c r="I98" s="5">
        <v>26000</v>
      </c>
      <c r="J98" s="5">
        <f t="shared" si="1"/>
        <v>104</v>
      </c>
    </row>
    <row r="99" spans="1:10" ht="12.75" customHeight="1" thickBot="1">
      <c r="A99" s="3" t="s">
        <v>3</v>
      </c>
      <c r="B99" s="3" t="s">
        <v>3</v>
      </c>
      <c r="C99" s="3" t="s">
        <v>23</v>
      </c>
      <c r="D99" s="4" t="s">
        <v>24</v>
      </c>
      <c r="E99" s="5">
        <v>970</v>
      </c>
      <c r="F99" s="5">
        <v>695.2</v>
      </c>
      <c r="G99" s="5">
        <v>71.67</v>
      </c>
      <c r="H99" s="5">
        <v>880</v>
      </c>
      <c r="I99" s="5">
        <v>900</v>
      </c>
      <c r="J99" s="5">
        <f t="shared" si="1"/>
        <v>102.27272727272727</v>
      </c>
    </row>
    <row r="100" spans="1:10" ht="26.25" thickBot="1">
      <c r="A100" s="3" t="s">
        <v>3</v>
      </c>
      <c r="B100" s="3" t="s">
        <v>3</v>
      </c>
      <c r="C100" s="3" t="s">
        <v>91</v>
      </c>
      <c r="D100" s="4" t="s">
        <v>92</v>
      </c>
      <c r="E100" s="5">
        <v>32000</v>
      </c>
      <c r="F100" s="5">
        <v>15890.83</v>
      </c>
      <c r="G100" s="5">
        <v>49.66</v>
      </c>
      <c r="H100" s="5">
        <v>19250</v>
      </c>
      <c r="I100" s="5">
        <v>20000</v>
      </c>
      <c r="J100" s="5">
        <f t="shared" si="1"/>
        <v>103.89610389610388</v>
      </c>
    </row>
    <row r="101" spans="1:10" ht="27.75" customHeight="1" thickBot="1">
      <c r="A101" s="3" t="s">
        <v>3</v>
      </c>
      <c r="B101" s="3" t="s">
        <v>3</v>
      </c>
      <c r="C101" s="3" t="s">
        <v>105</v>
      </c>
      <c r="D101" s="4" t="s">
        <v>106</v>
      </c>
      <c r="E101" s="5">
        <v>107865</v>
      </c>
      <c r="F101" s="5">
        <v>52468</v>
      </c>
      <c r="G101" s="5">
        <v>48.64</v>
      </c>
      <c r="H101" s="5">
        <v>104940</v>
      </c>
      <c r="I101" s="5">
        <v>104900</v>
      </c>
      <c r="J101" s="5">
        <f t="shared" si="1"/>
        <v>99.9618829807509</v>
      </c>
    </row>
    <row r="102" spans="1:10" s="10" customFormat="1" ht="17.25" customHeight="1" thickBot="1">
      <c r="A102" s="7"/>
      <c r="B102" s="7"/>
      <c r="C102" s="7"/>
      <c r="D102" s="8"/>
      <c r="E102" s="9"/>
      <c r="F102" s="9"/>
      <c r="G102" s="9"/>
      <c r="H102" s="9"/>
      <c r="I102" s="9"/>
      <c r="J102" s="9"/>
    </row>
    <row r="103" spans="1:10" ht="27" customHeight="1" thickBot="1">
      <c r="A103" s="3" t="s">
        <v>3</v>
      </c>
      <c r="B103" s="3" t="s">
        <v>107</v>
      </c>
      <c r="C103" s="3" t="s">
        <v>3</v>
      </c>
      <c r="D103" s="4" t="s">
        <v>108</v>
      </c>
      <c r="E103" s="5">
        <v>4759000</v>
      </c>
      <c r="F103" s="5">
        <v>3767178.06</v>
      </c>
      <c r="G103" s="5">
        <v>79.16</v>
      </c>
      <c r="H103" s="12">
        <f>SUM(H104:H112)</f>
        <v>4524487.529999999</v>
      </c>
      <c r="I103" s="12">
        <f>SUM(I104:I112)</f>
        <v>4622047</v>
      </c>
      <c r="J103" s="5">
        <f t="shared" si="1"/>
        <v>102.15625458912471</v>
      </c>
    </row>
    <row r="104" spans="1:10" ht="13.5" thickBot="1">
      <c r="A104" s="3" t="s">
        <v>3</v>
      </c>
      <c r="B104" s="3" t="s">
        <v>3</v>
      </c>
      <c r="C104" s="3" t="s">
        <v>95</v>
      </c>
      <c r="D104" s="4" t="s">
        <v>96</v>
      </c>
      <c r="E104" s="5">
        <v>3170000</v>
      </c>
      <c r="F104" s="5">
        <v>2666950.4</v>
      </c>
      <c r="G104" s="5">
        <v>84.13</v>
      </c>
      <c r="H104" s="5">
        <v>3118500</v>
      </c>
      <c r="I104" s="5">
        <v>3170000</v>
      </c>
      <c r="J104" s="5">
        <f t="shared" si="1"/>
        <v>101.65143498476831</v>
      </c>
    </row>
    <row r="105" spans="1:10" ht="12.75" customHeight="1" thickBot="1">
      <c r="A105" s="3" t="s">
        <v>3</v>
      </c>
      <c r="B105" s="3" t="s">
        <v>3</v>
      </c>
      <c r="C105" s="3" t="s">
        <v>97</v>
      </c>
      <c r="D105" s="4" t="s">
        <v>98</v>
      </c>
      <c r="E105" s="5">
        <v>47000</v>
      </c>
      <c r="F105" s="5">
        <v>35978.16</v>
      </c>
      <c r="G105" s="5">
        <v>76.55</v>
      </c>
      <c r="H105" s="5">
        <v>40500</v>
      </c>
      <c r="I105" s="5">
        <v>40000</v>
      </c>
      <c r="J105" s="5">
        <f t="shared" si="1"/>
        <v>98.76543209876543</v>
      </c>
    </row>
    <row r="106" spans="1:10" ht="12.75" customHeight="1" thickBot="1">
      <c r="A106" s="3" t="s">
        <v>3</v>
      </c>
      <c r="B106" s="3" t="s">
        <v>3</v>
      </c>
      <c r="C106" s="3" t="s">
        <v>99</v>
      </c>
      <c r="D106" s="4" t="s">
        <v>100</v>
      </c>
      <c r="E106" s="5">
        <f>0-0</f>
        <v>0</v>
      </c>
      <c r="F106" s="5">
        <v>36.76</v>
      </c>
      <c r="G106" s="28">
        <v>0</v>
      </c>
      <c r="H106" s="5">
        <v>47.53</v>
      </c>
      <c r="I106" s="5">
        <v>47</v>
      </c>
      <c r="J106" s="5">
        <f t="shared" si="1"/>
        <v>98.88491479065853</v>
      </c>
    </row>
    <row r="107" spans="1:10" ht="12.75" customHeight="1" thickBot="1">
      <c r="A107" s="3" t="s">
        <v>3</v>
      </c>
      <c r="B107" s="3" t="s">
        <v>3</v>
      </c>
      <c r="C107" s="3" t="s">
        <v>101</v>
      </c>
      <c r="D107" s="4" t="s">
        <v>102</v>
      </c>
      <c r="E107" s="5">
        <v>137000</v>
      </c>
      <c r="F107" s="5">
        <v>102483.3</v>
      </c>
      <c r="G107" s="5">
        <v>74.81</v>
      </c>
      <c r="H107" s="5">
        <v>102900</v>
      </c>
      <c r="I107" s="5">
        <v>103000</v>
      </c>
      <c r="J107" s="5">
        <f t="shared" si="1"/>
        <v>100.0971817298348</v>
      </c>
    </row>
    <row r="108" spans="1:10" ht="13.5" thickBot="1">
      <c r="A108" s="3" t="s">
        <v>3</v>
      </c>
      <c r="B108" s="3" t="s">
        <v>3</v>
      </c>
      <c r="C108" s="3" t="s">
        <v>109</v>
      </c>
      <c r="D108" s="4" t="s">
        <v>110</v>
      </c>
      <c r="E108" s="5">
        <v>150000</v>
      </c>
      <c r="F108" s="5">
        <v>43229.56</v>
      </c>
      <c r="G108" s="5">
        <v>28.82</v>
      </c>
      <c r="H108" s="5">
        <v>57640</v>
      </c>
      <c r="I108" s="5">
        <v>60000</v>
      </c>
      <c r="J108" s="5">
        <f t="shared" si="1"/>
        <v>104.09437890353921</v>
      </c>
    </row>
    <row r="109" spans="1:10" ht="12.75" customHeight="1" thickBot="1">
      <c r="A109" s="3" t="s">
        <v>3</v>
      </c>
      <c r="B109" s="3" t="s">
        <v>3</v>
      </c>
      <c r="C109" s="3" t="s">
        <v>111</v>
      </c>
      <c r="D109" s="4" t="s">
        <v>112</v>
      </c>
      <c r="E109" s="5">
        <v>90000</v>
      </c>
      <c r="F109" s="5">
        <v>47315.5</v>
      </c>
      <c r="G109" s="5">
        <v>52.57</v>
      </c>
      <c r="H109" s="5">
        <v>65600</v>
      </c>
      <c r="I109" s="5">
        <v>70000</v>
      </c>
      <c r="J109" s="5">
        <f t="shared" si="1"/>
        <v>106.70731707317074</v>
      </c>
    </row>
    <row r="110" spans="1:10" ht="12.75" customHeight="1" thickBot="1">
      <c r="A110" s="3" t="s">
        <v>3</v>
      </c>
      <c r="B110" s="3" t="s">
        <v>3</v>
      </c>
      <c r="C110" s="3" t="s">
        <v>103</v>
      </c>
      <c r="D110" s="4" t="s">
        <v>104</v>
      </c>
      <c r="E110" s="5">
        <v>1100000</v>
      </c>
      <c r="F110" s="5">
        <v>791944.06</v>
      </c>
      <c r="G110" s="5">
        <v>71.99</v>
      </c>
      <c r="H110" s="5">
        <v>1055950</v>
      </c>
      <c r="I110" s="5">
        <v>1100000</v>
      </c>
      <c r="J110" s="5">
        <f t="shared" si="1"/>
        <v>104.17159903404519</v>
      </c>
    </row>
    <row r="111" spans="1:10" ht="12.75" customHeight="1" thickBot="1">
      <c r="A111" s="3" t="s">
        <v>3</v>
      </c>
      <c r="B111" s="3" t="s">
        <v>3</v>
      </c>
      <c r="C111" s="3" t="s">
        <v>23</v>
      </c>
      <c r="D111" s="4" t="s">
        <v>24</v>
      </c>
      <c r="E111" s="5">
        <v>18000</v>
      </c>
      <c r="F111" s="5">
        <v>12775.65</v>
      </c>
      <c r="G111" s="5">
        <v>70.98</v>
      </c>
      <c r="H111" s="5">
        <v>13500</v>
      </c>
      <c r="I111" s="13">
        <v>14000</v>
      </c>
      <c r="J111" s="5">
        <f t="shared" si="1"/>
        <v>103.7037037037037</v>
      </c>
    </row>
    <row r="112" spans="1:10" ht="32.25" customHeight="1" thickBot="1">
      <c r="A112" s="3" t="s">
        <v>3</v>
      </c>
      <c r="B112" s="3" t="s">
        <v>3</v>
      </c>
      <c r="C112" s="3" t="s">
        <v>91</v>
      </c>
      <c r="D112" s="4" t="s">
        <v>92</v>
      </c>
      <c r="E112" s="5">
        <v>47000</v>
      </c>
      <c r="F112" s="5">
        <v>66464.67</v>
      </c>
      <c r="G112" s="5">
        <v>141.41</v>
      </c>
      <c r="H112" s="5">
        <v>69850</v>
      </c>
      <c r="I112" s="5">
        <v>65000</v>
      </c>
      <c r="J112" s="5">
        <f t="shared" si="1"/>
        <v>93.05654974946313</v>
      </c>
    </row>
    <row r="113" spans="1:10" s="10" customFormat="1" ht="15" customHeight="1" thickBot="1">
      <c r="A113" s="7"/>
      <c r="B113" s="7"/>
      <c r="C113" s="7"/>
      <c r="D113" s="8"/>
      <c r="E113" s="9"/>
      <c r="F113" s="9"/>
      <c r="G113" s="9"/>
      <c r="H113" s="9"/>
      <c r="I113" s="9"/>
      <c r="J113" s="9"/>
    </row>
    <row r="114" spans="1:10" ht="36" customHeight="1" thickBot="1">
      <c r="A114" s="3" t="s">
        <v>3</v>
      </c>
      <c r="B114" s="3" t="s">
        <v>113</v>
      </c>
      <c r="C114" s="3" t="s">
        <v>3</v>
      </c>
      <c r="D114" s="4" t="s">
        <v>114</v>
      </c>
      <c r="E114" s="5">
        <v>1200500</v>
      </c>
      <c r="F114" s="12">
        <f>SUM(F115:F117)</f>
        <v>946677.7699999999</v>
      </c>
      <c r="G114" s="5">
        <v>149.05</v>
      </c>
      <c r="H114" s="12">
        <f>SUM(H115:H117)</f>
        <v>1150920</v>
      </c>
      <c r="I114" s="12">
        <f>SUM(I115:I117)</f>
        <v>1210500</v>
      </c>
      <c r="J114" s="5">
        <f t="shared" si="1"/>
        <v>105.17672818267125</v>
      </c>
    </row>
    <row r="115" spans="1:10" ht="12.75" customHeight="1" thickBot="1">
      <c r="A115" s="3" t="s">
        <v>3</v>
      </c>
      <c r="B115" s="3" t="s">
        <v>3</v>
      </c>
      <c r="C115" s="3" t="s">
        <v>115</v>
      </c>
      <c r="D115" s="4" t="s">
        <v>116</v>
      </c>
      <c r="E115" s="5">
        <v>600000</v>
      </c>
      <c r="F115" s="5">
        <v>457815.61</v>
      </c>
      <c r="G115" s="5">
        <v>76.3</v>
      </c>
      <c r="H115" s="12">
        <v>610420</v>
      </c>
      <c r="I115" s="12">
        <v>610000</v>
      </c>
      <c r="J115" s="5">
        <f t="shared" si="1"/>
        <v>99.93119491497657</v>
      </c>
    </row>
    <row r="116" spans="1:10" ht="13.5" thickBot="1">
      <c r="A116" s="3" t="s">
        <v>3</v>
      </c>
      <c r="B116" s="3" t="s">
        <v>3</v>
      </c>
      <c r="C116" s="3" t="s">
        <v>23</v>
      </c>
      <c r="D116" s="4" t="s">
        <v>24</v>
      </c>
      <c r="E116" s="5">
        <v>600000</v>
      </c>
      <c r="F116" s="5">
        <v>488625.56</v>
      </c>
      <c r="G116" s="5">
        <v>81.44</v>
      </c>
      <c r="H116" s="5">
        <v>540000</v>
      </c>
      <c r="I116" s="5">
        <v>600000</v>
      </c>
      <c r="J116" s="5">
        <f t="shared" si="1"/>
        <v>111.11111111111111</v>
      </c>
    </row>
    <row r="117" spans="1:10" ht="12.75" customHeight="1" thickBot="1">
      <c r="A117" s="3" t="s">
        <v>3</v>
      </c>
      <c r="B117" s="3" t="s">
        <v>3</v>
      </c>
      <c r="C117" s="3" t="s">
        <v>25</v>
      </c>
      <c r="D117" s="4" t="s">
        <v>26</v>
      </c>
      <c r="E117" s="5">
        <v>500</v>
      </c>
      <c r="F117" s="5">
        <v>236.6</v>
      </c>
      <c r="G117" s="5">
        <v>47.32</v>
      </c>
      <c r="H117" s="5">
        <v>500</v>
      </c>
      <c r="I117" s="5">
        <v>500</v>
      </c>
      <c r="J117" s="5">
        <f t="shared" si="1"/>
        <v>100</v>
      </c>
    </row>
    <row r="118" spans="1:10" s="10" customFormat="1" ht="12.75" customHeight="1" thickBot="1">
      <c r="A118" s="7"/>
      <c r="B118" s="7"/>
      <c r="C118" s="7"/>
      <c r="D118" s="8"/>
      <c r="E118" s="9"/>
      <c r="F118" s="9"/>
      <c r="G118" s="9"/>
      <c r="H118" s="9"/>
      <c r="I118" s="9"/>
      <c r="J118" s="5"/>
    </row>
    <row r="119" spans="1:10" ht="27.75" customHeight="1" thickBot="1">
      <c r="A119" s="3" t="s">
        <v>3</v>
      </c>
      <c r="B119" s="3" t="s">
        <v>117</v>
      </c>
      <c r="C119" s="3" t="s">
        <v>3</v>
      </c>
      <c r="D119" s="4" t="s">
        <v>118</v>
      </c>
      <c r="E119" s="5">
        <v>25381110</v>
      </c>
      <c r="F119" s="5">
        <v>16973224.52</v>
      </c>
      <c r="G119" s="5">
        <v>66.87</v>
      </c>
      <c r="H119" s="12">
        <f>SUM(H120:H121)</f>
        <v>24516330</v>
      </c>
      <c r="I119" s="12">
        <f>SUM(I120:I121)</f>
        <v>25271490</v>
      </c>
      <c r="J119" s="5">
        <f t="shared" si="1"/>
        <v>103.08023264493502</v>
      </c>
    </row>
    <row r="120" spans="1:10" ht="12.75" customHeight="1" thickBot="1">
      <c r="A120" s="3" t="s">
        <v>3</v>
      </c>
      <c r="B120" s="3" t="s">
        <v>3</v>
      </c>
      <c r="C120" s="3" t="s">
        <v>119</v>
      </c>
      <c r="D120" s="4" t="s">
        <v>120</v>
      </c>
      <c r="E120" s="5">
        <v>24438283</v>
      </c>
      <c r="F120" s="5">
        <v>16405152</v>
      </c>
      <c r="G120" s="5">
        <v>67.13</v>
      </c>
      <c r="H120" s="5">
        <v>23758900</v>
      </c>
      <c r="I120" s="5">
        <v>24511490</v>
      </c>
      <c r="J120" s="5">
        <f t="shared" si="1"/>
        <v>103.16761297871535</v>
      </c>
    </row>
    <row r="121" spans="1:10" ht="12.75" customHeight="1" thickBot="1">
      <c r="A121" s="3" t="s">
        <v>3</v>
      </c>
      <c r="B121" s="3" t="s">
        <v>3</v>
      </c>
      <c r="C121" s="3" t="s">
        <v>121</v>
      </c>
      <c r="D121" s="4" t="s">
        <v>122</v>
      </c>
      <c r="E121" s="5">
        <v>942827</v>
      </c>
      <c r="F121" s="5">
        <v>568072.52</v>
      </c>
      <c r="G121" s="5">
        <v>60.25</v>
      </c>
      <c r="H121" s="5">
        <v>757430</v>
      </c>
      <c r="I121" s="5">
        <v>760000</v>
      </c>
      <c r="J121" s="5">
        <f t="shared" si="1"/>
        <v>100.33930528233633</v>
      </c>
    </row>
    <row r="122" ht="12.75" customHeight="1" thickBot="1">
      <c r="J122" s="9"/>
    </row>
    <row r="123" spans="1:10" ht="13.5" thickBot="1">
      <c r="A123" s="3" t="s">
        <v>123</v>
      </c>
      <c r="B123" s="3" t="s">
        <v>3</v>
      </c>
      <c r="C123" s="3" t="s">
        <v>3</v>
      </c>
      <c r="D123" s="4" t="s">
        <v>124</v>
      </c>
      <c r="E123" s="5">
        <v>19862689</v>
      </c>
      <c r="F123" s="5">
        <v>16838294.4</v>
      </c>
      <c r="G123" s="5">
        <v>84.77</v>
      </c>
      <c r="H123" s="12">
        <f>SUM(H124,H127,H130,H133,H136)</f>
        <v>19958189</v>
      </c>
      <c r="I123" s="12">
        <f>SUM(I124,I127,I130,I133,I136)</f>
        <v>21041992</v>
      </c>
      <c r="J123" s="5">
        <f t="shared" si="1"/>
        <v>105.4303674546824</v>
      </c>
    </row>
    <row r="124" spans="1:10" ht="27" customHeight="1" thickBot="1">
      <c r="A124" s="3" t="s">
        <v>3</v>
      </c>
      <c r="B124" s="3" t="s">
        <v>125</v>
      </c>
      <c r="C124" s="3" t="s">
        <v>3</v>
      </c>
      <c r="D124" s="4" t="s">
        <v>126</v>
      </c>
      <c r="E124" s="5">
        <v>19430046</v>
      </c>
      <c r="F124" s="5">
        <v>16440809</v>
      </c>
      <c r="G124" s="5">
        <v>84.62</v>
      </c>
      <c r="H124" s="12">
        <f>SUM(H125)</f>
        <v>19430046</v>
      </c>
      <c r="I124" s="12">
        <f>SUM(I125)</f>
        <v>19733385</v>
      </c>
      <c r="J124" s="5">
        <f t="shared" si="1"/>
        <v>101.56118518710662</v>
      </c>
    </row>
    <row r="125" spans="1:10" ht="12.75" customHeight="1" thickBot="1">
      <c r="A125" s="3" t="s">
        <v>3</v>
      </c>
      <c r="B125" s="3" t="s">
        <v>3</v>
      </c>
      <c r="C125" s="3" t="s">
        <v>127</v>
      </c>
      <c r="D125" s="4" t="s">
        <v>128</v>
      </c>
      <c r="E125" s="5">
        <v>19430046</v>
      </c>
      <c r="F125" s="5">
        <v>16440809</v>
      </c>
      <c r="G125" s="5">
        <v>84.62</v>
      </c>
      <c r="H125" s="5">
        <v>19430046</v>
      </c>
      <c r="I125" s="5">
        <v>19733385</v>
      </c>
      <c r="J125" s="5">
        <f t="shared" si="1"/>
        <v>101.56118518710662</v>
      </c>
    </row>
    <row r="126" spans="1:10" s="10" customFormat="1" ht="12.75" customHeight="1" thickBot="1">
      <c r="A126" s="7"/>
      <c r="B126" s="7"/>
      <c r="C126" s="7"/>
      <c r="D126" s="8"/>
      <c r="E126" s="9"/>
      <c r="F126" s="9"/>
      <c r="G126" s="9"/>
      <c r="H126" s="9"/>
      <c r="I126" s="9"/>
      <c r="J126" s="9"/>
    </row>
    <row r="127" spans="1:10" ht="20.25" customHeight="1" thickBot="1">
      <c r="A127" s="3" t="s">
        <v>3</v>
      </c>
      <c r="B127" s="3">
        <v>75807</v>
      </c>
      <c r="C127" s="3" t="s">
        <v>3</v>
      </c>
      <c r="D127" s="17" t="s">
        <v>229</v>
      </c>
      <c r="E127" s="12">
        <f>SUM(E128)</f>
        <v>0</v>
      </c>
      <c r="F127" s="12">
        <f>SUM(F128)</f>
        <v>0</v>
      </c>
      <c r="G127" s="5">
        <v>0</v>
      </c>
      <c r="H127" s="12">
        <f>SUM(H128)</f>
        <v>0</v>
      </c>
      <c r="I127" s="12">
        <f>SUM(I128)</f>
        <v>661517</v>
      </c>
      <c r="J127" s="5">
        <v>0</v>
      </c>
    </row>
    <row r="128" spans="1:10" ht="12.75" customHeight="1" thickBot="1">
      <c r="A128" s="3" t="s">
        <v>3</v>
      </c>
      <c r="B128" s="3" t="s">
        <v>3</v>
      </c>
      <c r="C128" s="3" t="s">
        <v>127</v>
      </c>
      <c r="D128" s="4" t="s">
        <v>128</v>
      </c>
      <c r="E128" s="5">
        <v>0</v>
      </c>
      <c r="F128" s="5">
        <v>0</v>
      </c>
      <c r="G128" s="5">
        <v>0</v>
      </c>
      <c r="H128" s="5">
        <v>0</v>
      </c>
      <c r="I128" s="5">
        <v>661517</v>
      </c>
      <c r="J128" s="13">
        <v>0</v>
      </c>
    </row>
    <row r="129" spans="1:10" s="10" customFormat="1" ht="12.75" customHeight="1" thickBot="1">
      <c r="A129" s="7"/>
      <c r="B129" s="7"/>
      <c r="C129" s="7"/>
      <c r="D129" s="8"/>
      <c r="E129" s="9"/>
      <c r="F129" s="9"/>
      <c r="G129" s="9"/>
      <c r="H129" s="9"/>
      <c r="I129" s="9"/>
      <c r="J129" s="9"/>
    </row>
    <row r="130" spans="1:10" ht="12.75" customHeight="1" thickBot="1">
      <c r="A130" s="3" t="s">
        <v>3</v>
      </c>
      <c r="B130" s="3" t="s">
        <v>129</v>
      </c>
      <c r="C130" s="3" t="s">
        <v>3</v>
      </c>
      <c r="D130" s="4" t="s">
        <v>130</v>
      </c>
      <c r="E130" s="5">
        <f>0-0</f>
        <v>0</v>
      </c>
      <c r="F130" s="5">
        <v>71606.74</v>
      </c>
      <c r="G130" s="29">
        <v>0</v>
      </c>
      <c r="H130" s="12">
        <f>SUM(H131)</f>
        <v>95500</v>
      </c>
      <c r="I130" s="12">
        <f>SUM(I131)</f>
        <v>96000</v>
      </c>
      <c r="J130" s="5">
        <f t="shared" si="1"/>
        <v>100.52356020942408</v>
      </c>
    </row>
    <row r="131" spans="1:10" ht="12.75" customHeight="1" thickBot="1">
      <c r="A131" s="3" t="s">
        <v>3</v>
      </c>
      <c r="B131" s="3" t="s">
        <v>3</v>
      </c>
      <c r="C131" s="3" t="s">
        <v>25</v>
      </c>
      <c r="D131" s="4" t="s">
        <v>26</v>
      </c>
      <c r="E131" s="5">
        <f>0-0</f>
        <v>0</v>
      </c>
      <c r="F131" s="5">
        <v>71606.74</v>
      </c>
      <c r="G131" s="28">
        <v>0</v>
      </c>
      <c r="H131" s="5">
        <v>95500</v>
      </c>
      <c r="I131" s="5">
        <v>96000</v>
      </c>
      <c r="J131" s="5">
        <f t="shared" si="1"/>
        <v>100.52356020942408</v>
      </c>
    </row>
    <row r="132" spans="1:10" s="10" customFormat="1" ht="12.75" customHeight="1" thickBot="1">
      <c r="A132" s="7"/>
      <c r="B132" s="7"/>
      <c r="C132" s="7"/>
      <c r="D132" s="8"/>
      <c r="E132" s="9"/>
      <c r="F132" s="9"/>
      <c r="G132" s="9"/>
      <c r="H132" s="9"/>
      <c r="I132" s="9"/>
      <c r="J132" s="9"/>
    </row>
    <row r="133" spans="1:10" ht="13.5" thickBot="1">
      <c r="A133" s="3" t="s">
        <v>3</v>
      </c>
      <c r="B133" s="3" t="s">
        <v>131</v>
      </c>
      <c r="C133" s="3" t="s">
        <v>3</v>
      </c>
      <c r="D133" s="4" t="s">
        <v>132</v>
      </c>
      <c r="E133" s="5">
        <f>0-0</f>
        <v>0</v>
      </c>
      <c r="F133" s="5">
        <v>1392.66</v>
      </c>
      <c r="G133" s="33">
        <v>0</v>
      </c>
      <c r="H133" s="12">
        <f>SUM(H134)</f>
        <v>0</v>
      </c>
      <c r="I133" s="12">
        <f>SUM(I134)</f>
        <v>0</v>
      </c>
      <c r="J133" s="5">
        <v>0</v>
      </c>
    </row>
    <row r="134" spans="1:10" ht="12.75" customHeight="1" thickBot="1">
      <c r="A134" s="3" t="s">
        <v>3</v>
      </c>
      <c r="B134" s="3" t="s">
        <v>3</v>
      </c>
      <c r="C134" s="3" t="s">
        <v>133</v>
      </c>
      <c r="D134" s="4" t="s">
        <v>132</v>
      </c>
      <c r="E134" s="5">
        <f>0-0</f>
        <v>0</v>
      </c>
      <c r="F134" s="5">
        <v>1392.66</v>
      </c>
      <c r="G134" s="28">
        <v>0</v>
      </c>
      <c r="H134" s="5">
        <v>0</v>
      </c>
      <c r="I134" s="5">
        <f>0-0</f>
        <v>0</v>
      </c>
      <c r="J134" s="5">
        <v>0</v>
      </c>
    </row>
    <row r="135" spans="1:10" s="10" customFormat="1" ht="12.75" customHeight="1" thickBot="1">
      <c r="A135" s="7"/>
      <c r="B135" s="7"/>
      <c r="C135" s="7"/>
      <c r="D135" s="8"/>
      <c r="E135" s="9"/>
      <c r="F135" s="9"/>
      <c r="G135" s="9"/>
      <c r="H135" s="9"/>
      <c r="I135" s="9"/>
      <c r="J135" s="9"/>
    </row>
    <row r="136" spans="1:10" ht="13.5" thickBot="1">
      <c r="A136" s="3" t="s">
        <v>3</v>
      </c>
      <c r="B136" s="3" t="s">
        <v>134</v>
      </c>
      <c r="C136" s="3" t="s">
        <v>3</v>
      </c>
      <c r="D136" s="4" t="s">
        <v>135</v>
      </c>
      <c r="E136" s="5">
        <v>432643</v>
      </c>
      <c r="F136" s="5">
        <v>324486</v>
      </c>
      <c r="G136" s="5">
        <v>75</v>
      </c>
      <c r="H136" s="12">
        <f>SUM(H137)</f>
        <v>432643</v>
      </c>
      <c r="I136" s="12">
        <f>SUM(I137)</f>
        <v>551090</v>
      </c>
      <c r="J136" s="5">
        <f t="shared" si="1"/>
        <v>127.37753760028477</v>
      </c>
    </row>
    <row r="137" spans="1:10" ht="12.75" customHeight="1" thickBot="1">
      <c r="A137" s="3" t="s">
        <v>3</v>
      </c>
      <c r="B137" s="3" t="s">
        <v>3</v>
      </c>
      <c r="C137" s="3" t="s">
        <v>127</v>
      </c>
      <c r="D137" s="4" t="s">
        <v>128</v>
      </c>
      <c r="E137" s="5">
        <v>432643</v>
      </c>
      <c r="F137" s="5">
        <v>324486</v>
      </c>
      <c r="G137" s="5">
        <v>75</v>
      </c>
      <c r="H137" s="5">
        <v>432643</v>
      </c>
      <c r="I137" s="5">
        <v>551090</v>
      </c>
      <c r="J137" s="5">
        <f t="shared" si="1"/>
        <v>127.37753760028477</v>
      </c>
    </row>
    <row r="138" ht="12.75" customHeight="1" thickBot="1">
      <c r="J138" s="9"/>
    </row>
    <row r="139" spans="1:10" ht="13.5" thickBot="1">
      <c r="A139" s="3" t="s">
        <v>136</v>
      </c>
      <c r="B139" s="3" t="s">
        <v>3</v>
      </c>
      <c r="C139" s="3" t="s">
        <v>3</v>
      </c>
      <c r="D139" s="4" t="s">
        <v>137</v>
      </c>
      <c r="E139" s="5">
        <v>3106229</v>
      </c>
      <c r="F139" s="5">
        <v>1308176.34</v>
      </c>
      <c r="G139" s="5">
        <v>42.11</v>
      </c>
      <c r="H139" s="12">
        <f>SUM(H140,H145,H157,H160,H164)</f>
        <v>2054044.42</v>
      </c>
      <c r="I139" s="12">
        <f>SUM(I140,I145,I157,I160,I164)</f>
        <v>2961867</v>
      </c>
      <c r="J139" s="5">
        <f aca="true" t="shared" si="2" ref="J139:J201">SUM(I139/H139)*100</f>
        <v>144.19683290004022</v>
      </c>
    </row>
    <row r="140" spans="1:10" ht="12.75" customHeight="1" thickBot="1">
      <c r="A140" s="3" t="s">
        <v>3</v>
      </c>
      <c r="B140" s="3" t="s">
        <v>138</v>
      </c>
      <c r="C140" s="3" t="s">
        <v>3</v>
      </c>
      <c r="D140" s="4" t="s">
        <v>139</v>
      </c>
      <c r="E140" s="5">
        <v>1300</v>
      </c>
      <c r="F140" s="5">
        <v>9991.75</v>
      </c>
      <c r="G140" s="5">
        <v>768.6</v>
      </c>
      <c r="H140" s="12">
        <f>SUM(H141:H143)</f>
        <v>13620</v>
      </c>
      <c r="I140" s="12">
        <f>SUM(I141:I143)</f>
        <v>13300</v>
      </c>
      <c r="J140" s="5">
        <f t="shared" si="2"/>
        <v>97.65051395007343</v>
      </c>
    </row>
    <row r="141" spans="1:10" ht="12.75" customHeight="1" thickBot="1">
      <c r="A141" s="3" t="s">
        <v>3</v>
      </c>
      <c r="B141" s="3" t="s">
        <v>3</v>
      </c>
      <c r="C141" s="3" t="s">
        <v>23</v>
      </c>
      <c r="D141" s="4" t="s">
        <v>24</v>
      </c>
      <c r="E141" s="5">
        <v>1000</v>
      </c>
      <c r="F141" s="5">
        <v>821</v>
      </c>
      <c r="G141" s="5">
        <v>82.1</v>
      </c>
      <c r="H141" s="5">
        <v>1020</v>
      </c>
      <c r="I141" s="5">
        <v>1000</v>
      </c>
      <c r="J141" s="5">
        <f t="shared" si="2"/>
        <v>98.0392156862745</v>
      </c>
    </row>
    <row r="142" spans="1:10" ht="13.5" thickBot="1">
      <c r="A142" s="3" t="s">
        <v>3</v>
      </c>
      <c r="B142" s="3" t="s">
        <v>3</v>
      </c>
      <c r="C142" s="3" t="s">
        <v>25</v>
      </c>
      <c r="D142" s="4" t="s">
        <v>26</v>
      </c>
      <c r="E142" s="5">
        <f>0-0</f>
        <v>0</v>
      </c>
      <c r="F142" s="5">
        <v>9170.75</v>
      </c>
      <c r="G142" s="28">
        <v>0</v>
      </c>
      <c r="H142" s="5">
        <v>12300</v>
      </c>
      <c r="I142" s="5">
        <v>12300</v>
      </c>
      <c r="J142" s="5">
        <f t="shared" si="2"/>
        <v>100</v>
      </c>
    </row>
    <row r="143" spans="1:10" ht="39" customHeight="1" thickBot="1">
      <c r="A143" s="3" t="s">
        <v>3</v>
      </c>
      <c r="B143" s="3" t="s">
        <v>3</v>
      </c>
      <c r="C143" s="3" t="s">
        <v>140</v>
      </c>
      <c r="D143" s="4" t="s">
        <v>141</v>
      </c>
      <c r="E143" s="5">
        <v>300</v>
      </c>
      <c r="F143" s="5">
        <f>0-0</f>
        <v>0</v>
      </c>
      <c r="G143" s="5">
        <f>0-0</f>
        <v>0</v>
      </c>
      <c r="H143" s="5">
        <v>300</v>
      </c>
      <c r="I143" s="5">
        <v>0</v>
      </c>
      <c r="J143" s="5">
        <f t="shared" si="2"/>
        <v>0</v>
      </c>
    </row>
    <row r="144" spans="1:10" s="10" customFormat="1" ht="13.5" customHeight="1" thickBot="1">
      <c r="A144" s="7"/>
      <c r="B144" s="7"/>
      <c r="C144" s="7"/>
      <c r="D144" s="8"/>
      <c r="E144" s="9"/>
      <c r="F144" s="9"/>
      <c r="G144" s="9"/>
      <c r="H144" s="9"/>
      <c r="I144" s="9"/>
      <c r="J144" s="9"/>
    </row>
    <row r="145" spans="1:10" ht="12.75" customHeight="1" thickBot="1">
      <c r="A145" s="3" t="s">
        <v>3</v>
      </c>
      <c r="B145" s="3" t="s">
        <v>142</v>
      </c>
      <c r="C145" s="3" t="s">
        <v>3</v>
      </c>
      <c r="D145" s="4" t="s">
        <v>143</v>
      </c>
      <c r="E145" s="5">
        <v>3083954</v>
      </c>
      <c r="F145" s="5">
        <v>1277988.07</v>
      </c>
      <c r="G145" s="5">
        <v>41.44</v>
      </c>
      <c r="H145" s="12">
        <f>SUM(H146:H155)</f>
        <v>2011614.42</v>
      </c>
      <c r="I145" s="12">
        <f>SUM(I146:I155)</f>
        <v>2913917</v>
      </c>
      <c r="J145" s="5">
        <f t="shared" si="2"/>
        <v>144.85464863589513</v>
      </c>
    </row>
    <row r="146" spans="1:10" ht="26.25" thickBot="1">
      <c r="A146" s="3" t="s">
        <v>3</v>
      </c>
      <c r="B146" s="3" t="s">
        <v>3</v>
      </c>
      <c r="C146" s="3" t="s">
        <v>48</v>
      </c>
      <c r="D146" s="4" t="s">
        <v>49</v>
      </c>
      <c r="E146" s="5">
        <f>0-0</f>
        <v>0</v>
      </c>
      <c r="F146" s="5">
        <v>13136.85</v>
      </c>
      <c r="G146" s="5" t="s">
        <v>3</v>
      </c>
      <c r="H146" s="5">
        <v>13136.85</v>
      </c>
      <c r="I146" s="5">
        <f>0-0</f>
        <v>0</v>
      </c>
      <c r="J146" s="5">
        <f t="shared" si="2"/>
        <v>0</v>
      </c>
    </row>
    <row r="147" spans="1:10" ht="12.75" customHeight="1" thickBot="1">
      <c r="A147" s="3" t="s">
        <v>3</v>
      </c>
      <c r="B147" s="3" t="s">
        <v>3</v>
      </c>
      <c r="C147" s="3" t="s">
        <v>23</v>
      </c>
      <c r="D147" s="4" t="s">
        <v>24</v>
      </c>
      <c r="E147" s="5">
        <v>1597726</v>
      </c>
      <c r="F147" s="5">
        <v>462278.74</v>
      </c>
      <c r="G147" s="5">
        <v>28.93</v>
      </c>
      <c r="H147" s="12">
        <v>580000</v>
      </c>
      <c r="I147" s="5">
        <v>552809</v>
      </c>
      <c r="J147" s="5">
        <f t="shared" si="2"/>
        <v>95.31189655172415</v>
      </c>
    </row>
    <row r="148" spans="1:10" ht="63.75" customHeight="1" thickBot="1">
      <c r="A148" s="3" t="s">
        <v>3</v>
      </c>
      <c r="B148" s="3" t="s">
        <v>3</v>
      </c>
      <c r="C148" s="3" t="s">
        <v>8</v>
      </c>
      <c r="D148" s="4" t="s">
        <v>9</v>
      </c>
      <c r="E148" s="5">
        <v>4575</v>
      </c>
      <c r="F148" s="5">
        <v>4280.26</v>
      </c>
      <c r="G148" s="5">
        <v>93.56</v>
      </c>
      <c r="H148" s="5">
        <v>4600</v>
      </c>
      <c r="I148" s="5">
        <v>5741</v>
      </c>
      <c r="J148" s="5">
        <f t="shared" si="2"/>
        <v>124.80434782608695</v>
      </c>
    </row>
    <row r="149" spans="1:10" ht="13.5" thickBot="1">
      <c r="A149" s="3" t="s">
        <v>3</v>
      </c>
      <c r="B149" s="3" t="s">
        <v>3</v>
      </c>
      <c r="C149" s="3" t="s">
        <v>54</v>
      </c>
      <c r="D149" s="4" t="s">
        <v>55</v>
      </c>
      <c r="E149" s="5">
        <v>982942</v>
      </c>
      <c r="F149" s="5">
        <v>482362.62</v>
      </c>
      <c r="G149" s="5">
        <v>49.07</v>
      </c>
      <c r="H149" s="12">
        <v>680000</v>
      </c>
      <c r="I149" s="5">
        <v>725970</v>
      </c>
      <c r="J149" s="5">
        <f t="shared" si="2"/>
        <v>106.76029411764706</v>
      </c>
    </row>
    <row r="150" spans="1:10" s="22" customFormat="1" ht="18.75" customHeight="1" thickBot="1">
      <c r="A150" s="20" t="s">
        <v>3</v>
      </c>
      <c r="B150" s="20" t="s">
        <v>3</v>
      </c>
      <c r="C150" s="20" t="s">
        <v>144</v>
      </c>
      <c r="D150" s="21" t="s">
        <v>145</v>
      </c>
      <c r="E150" s="18">
        <f>0-0</f>
        <v>0</v>
      </c>
      <c r="F150" s="18">
        <v>2.4</v>
      </c>
      <c r="G150" s="18">
        <v>0</v>
      </c>
      <c r="H150" s="18">
        <v>2.4</v>
      </c>
      <c r="I150" s="18">
        <v>0</v>
      </c>
      <c r="J150" s="18">
        <f t="shared" si="2"/>
        <v>0</v>
      </c>
    </row>
    <row r="151" spans="1:10" ht="12.75" customHeight="1" thickBot="1">
      <c r="A151" s="3" t="s">
        <v>3</v>
      </c>
      <c r="B151" s="3" t="s">
        <v>3</v>
      </c>
      <c r="C151" s="3" t="s">
        <v>25</v>
      </c>
      <c r="D151" s="4" t="s">
        <v>26</v>
      </c>
      <c r="E151" s="5">
        <f>0-0</f>
        <v>0</v>
      </c>
      <c r="F151" s="5">
        <v>7659.49</v>
      </c>
      <c r="G151" s="13">
        <v>0</v>
      </c>
      <c r="H151" s="5">
        <v>10000</v>
      </c>
      <c r="I151" s="5">
        <v>10000</v>
      </c>
      <c r="J151" s="5">
        <f t="shared" si="2"/>
        <v>100</v>
      </c>
    </row>
    <row r="152" spans="1:10" ht="12.75" customHeight="1" thickBot="1">
      <c r="A152" s="3" t="s">
        <v>3</v>
      </c>
      <c r="B152" s="3" t="s">
        <v>3</v>
      </c>
      <c r="C152" s="3" t="s">
        <v>10</v>
      </c>
      <c r="D152" s="4" t="s">
        <v>11</v>
      </c>
      <c r="E152" s="5">
        <v>249740</v>
      </c>
      <c r="F152" s="5">
        <v>167299.04</v>
      </c>
      <c r="G152" s="5">
        <v>66.99</v>
      </c>
      <c r="H152" s="5">
        <v>249740</v>
      </c>
      <c r="I152" s="12">
        <v>203517</v>
      </c>
      <c r="J152" s="5">
        <f t="shared" si="2"/>
        <v>81.49155121326179</v>
      </c>
    </row>
    <row r="153" spans="1:10" ht="43.5" customHeight="1" thickBot="1">
      <c r="A153" s="3" t="s">
        <v>3</v>
      </c>
      <c r="B153" s="3" t="s">
        <v>3</v>
      </c>
      <c r="C153" s="3" t="s">
        <v>146</v>
      </c>
      <c r="D153" s="4" t="s">
        <v>147</v>
      </c>
      <c r="E153" s="5">
        <v>222111</v>
      </c>
      <c r="F153" s="5">
        <v>111055.5</v>
      </c>
      <c r="G153" s="5">
        <v>50</v>
      </c>
      <c r="H153" s="5">
        <v>444222</v>
      </c>
      <c r="I153" s="5">
        <v>1415880</v>
      </c>
      <c r="J153" s="5">
        <f t="shared" si="2"/>
        <v>318.7325256290774</v>
      </c>
    </row>
    <row r="154" spans="1:10" ht="42" customHeight="1" thickBot="1">
      <c r="A154" s="3" t="s">
        <v>3</v>
      </c>
      <c r="B154" s="3" t="s">
        <v>3</v>
      </c>
      <c r="C154" s="3" t="s">
        <v>148</v>
      </c>
      <c r="D154" s="4" t="s">
        <v>149</v>
      </c>
      <c r="E154" s="5">
        <v>26860</v>
      </c>
      <c r="F154" s="5">
        <v>23583.97</v>
      </c>
      <c r="G154" s="5">
        <v>87.8</v>
      </c>
      <c r="H154" s="5">
        <v>23583.97</v>
      </c>
      <c r="I154" s="5">
        <v>0</v>
      </c>
      <c r="J154" s="5">
        <f t="shared" si="2"/>
        <v>0</v>
      </c>
    </row>
    <row r="155" spans="1:10" ht="66" customHeight="1" thickBot="1">
      <c r="A155" s="3" t="s">
        <v>3</v>
      </c>
      <c r="B155" s="3" t="s">
        <v>3</v>
      </c>
      <c r="C155" s="3" t="s">
        <v>150</v>
      </c>
      <c r="D155" s="4" t="s">
        <v>151</v>
      </c>
      <c r="E155" s="5">
        <f>0-0</f>
        <v>0</v>
      </c>
      <c r="F155" s="5">
        <v>6329.2</v>
      </c>
      <c r="G155" s="29">
        <v>0</v>
      </c>
      <c r="H155" s="5">
        <v>6329.2</v>
      </c>
      <c r="I155" s="5">
        <f>0-0</f>
        <v>0</v>
      </c>
      <c r="J155" s="5">
        <f t="shared" si="2"/>
        <v>0</v>
      </c>
    </row>
    <row r="156" spans="1:10" s="10" customFormat="1" ht="12.75" customHeight="1" thickBot="1">
      <c r="A156" s="7"/>
      <c r="B156" s="7"/>
      <c r="C156" s="7"/>
      <c r="D156" s="8"/>
      <c r="E156" s="9"/>
      <c r="F156" s="9"/>
      <c r="G156" s="34"/>
      <c r="H156" s="9"/>
      <c r="I156" s="9"/>
      <c r="J156" s="9"/>
    </row>
    <row r="157" spans="1:10" ht="13.5" thickBot="1">
      <c r="A157" s="3" t="s">
        <v>3</v>
      </c>
      <c r="B157" s="3" t="s">
        <v>152</v>
      </c>
      <c r="C157" s="3" t="s">
        <v>3</v>
      </c>
      <c r="D157" s="4" t="s">
        <v>153</v>
      </c>
      <c r="E157" s="5">
        <v>5175</v>
      </c>
      <c r="F157" s="5">
        <v>2587.5</v>
      </c>
      <c r="G157" s="5">
        <v>50</v>
      </c>
      <c r="H157" s="12">
        <f>SUM(H158)</f>
        <v>10350</v>
      </c>
      <c r="I157" s="12">
        <f>SUM(I158)</f>
        <v>31050</v>
      </c>
      <c r="J157" s="5">
        <f t="shared" si="2"/>
        <v>300</v>
      </c>
    </row>
    <row r="158" spans="1:10" ht="45.75" customHeight="1" thickBot="1">
      <c r="A158" s="3" t="s">
        <v>3</v>
      </c>
      <c r="B158" s="3" t="s">
        <v>3</v>
      </c>
      <c r="C158" s="3" t="s">
        <v>146</v>
      </c>
      <c r="D158" s="4" t="s">
        <v>147</v>
      </c>
      <c r="E158" s="5">
        <v>5175</v>
      </c>
      <c r="F158" s="5">
        <v>2587.5</v>
      </c>
      <c r="G158" s="5">
        <v>50</v>
      </c>
      <c r="H158" s="5">
        <v>10350</v>
      </c>
      <c r="I158" s="5">
        <v>31050</v>
      </c>
      <c r="J158" s="5">
        <f t="shared" si="2"/>
        <v>300</v>
      </c>
    </row>
    <row r="159" spans="1:10" s="10" customFormat="1" ht="15" customHeight="1" thickBot="1">
      <c r="A159" s="7"/>
      <c r="B159" s="7"/>
      <c r="C159" s="7"/>
      <c r="D159" s="8"/>
      <c r="E159" s="9"/>
      <c r="F159" s="9"/>
      <c r="G159" s="9"/>
      <c r="H159" s="9"/>
      <c r="I159" s="9"/>
      <c r="J159" s="5"/>
    </row>
    <row r="160" spans="1:10" ht="13.5" thickBot="1">
      <c r="A160" s="3" t="s">
        <v>3</v>
      </c>
      <c r="B160" s="3" t="s">
        <v>154</v>
      </c>
      <c r="C160" s="3" t="s">
        <v>3</v>
      </c>
      <c r="D160" s="4" t="s">
        <v>155</v>
      </c>
      <c r="E160" s="5">
        <v>800</v>
      </c>
      <c r="F160" s="5">
        <v>2609.02</v>
      </c>
      <c r="G160" s="5">
        <v>326.13</v>
      </c>
      <c r="H160" s="12">
        <f>SUM(H161:H162)</f>
        <v>3460</v>
      </c>
      <c r="I160" s="12">
        <f>SUM(I161:I162)</f>
        <v>3600</v>
      </c>
      <c r="J160" s="5">
        <f t="shared" si="2"/>
        <v>104.04624277456647</v>
      </c>
    </row>
    <row r="161" spans="1:10" ht="13.5" thickBot="1">
      <c r="A161" s="3" t="s">
        <v>3</v>
      </c>
      <c r="B161" s="3" t="s">
        <v>3</v>
      </c>
      <c r="C161" s="3" t="s">
        <v>23</v>
      </c>
      <c r="D161" s="4" t="s">
        <v>24</v>
      </c>
      <c r="E161" s="5">
        <v>800</v>
      </c>
      <c r="F161" s="5">
        <v>507</v>
      </c>
      <c r="G161" s="5">
        <v>63.38</v>
      </c>
      <c r="H161" s="5">
        <v>660</v>
      </c>
      <c r="I161" s="5">
        <v>800</v>
      </c>
      <c r="J161" s="5">
        <f t="shared" si="2"/>
        <v>121.21212121212122</v>
      </c>
    </row>
    <row r="162" spans="1:10" ht="13.5" thickBot="1">
      <c r="A162" s="3" t="s">
        <v>3</v>
      </c>
      <c r="B162" s="3" t="s">
        <v>3</v>
      </c>
      <c r="C162" s="3" t="s">
        <v>25</v>
      </c>
      <c r="D162" s="4" t="s">
        <v>26</v>
      </c>
      <c r="E162" s="5">
        <f>0-0</f>
        <v>0</v>
      </c>
      <c r="F162" s="5">
        <v>2102.02</v>
      </c>
      <c r="G162" s="28">
        <v>0</v>
      </c>
      <c r="H162" s="5">
        <v>2800</v>
      </c>
      <c r="I162" s="5">
        <v>2800</v>
      </c>
      <c r="J162" s="5">
        <f t="shared" si="2"/>
        <v>100</v>
      </c>
    </row>
    <row r="163" spans="1:10" s="10" customFormat="1" ht="13.5" thickBot="1">
      <c r="A163" s="7"/>
      <c r="B163" s="7"/>
      <c r="C163" s="7"/>
      <c r="D163" s="8"/>
      <c r="E163" s="9"/>
      <c r="F163" s="9"/>
      <c r="G163" s="9"/>
      <c r="H163" s="9"/>
      <c r="I163" s="9"/>
      <c r="J163" s="9"/>
    </row>
    <row r="164" spans="1:10" ht="13.5" thickBot="1">
      <c r="A164" s="3" t="s">
        <v>3</v>
      </c>
      <c r="B164" s="3" t="s">
        <v>156</v>
      </c>
      <c r="C164" s="3" t="s">
        <v>3</v>
      </c>
      <c r="D164" s="4" t="s">
        <v>7</v>
      </c>
      <c r="E164" s="5">
        <v>15000</v>
      </c>
      <c r="F164" s="5">
        <v>15000</v>
      </c>
      <c r="G164" s="5">
        <v>100</v>
      </c>
      <c r="H164" s="12">
        <f>SUM(H165)</f>
        <v>15000</v>
      </c>
      <c r="I164" s="12">
        <f>SUM(I165)</f>
        <v>0</v>
      </c>
      <c r="J164" s="5">
        <f t="shared" si="2"/>
        <v>0</v>
      </c>
    </row>
    <row r="165" spans="1:10" ht="44.25" customHeight="1" thickBot="1">
      <c r="A165" s="3" t="s">
        <v>3</v>
      </c>
      <c r="B165" s="3" t="s">
        <v>3</v>
      </c>
      <c r="C165" s="3" t="s">
        <v>63</v>
      </c>
      <c r="D165" s="4" t="s">
        <v>64</v>
      </c>
      <c r="E165" s="5">
        <v>15000</v>
      </c>
      <c r="F165" s="5">
        <v>15000</v>
      </c>
      <c r="G165" s="5">
        <v>100</v>
      </c>
      <c r="H165" s="5">
        <v>15000</v>
      </c>
      <c r="I165" s="5">
        <v>0</v>
      </c>
      <c r="J165" s="5">
        <f t="shared" si="2"/>
        <v>0</v>
      </c>
    </row>
    <row r="166" ht="12.75" customHeight="1" thickBot="1">
      <c r="J166" s="9"/>
    </row>
    <row r="167" spans="1:10" ht="13.5" thickBot="1">
      <c r="A167" s="3" t="s">
        <v>157</v>
      </c>
      <c r="B167" s="3" t="s">
        <v>3</v>
      </c>
      <c r="C167" s="3" t="s">
        <v>3</v>
      </c>
      <c r="D167" s="4" t="s">
        <v>158</v>
      </c>
      <c r="E167" s="5">
        <v>780100</v>
      </c>
      <c r="F167" s="5">
        <v>758280.56</v>
      </c>
      <c r="G167" s="5">
        <v>97.2</v>
      </c>
      <c r="H167" s="12">
        <f>SUM(H168,H171)</f>
        <v>770100</v>
      </c>
      <c r="I167" s="12">
        <f>SUM(I168,I171)</f>
        <v>770000</v>
      </c>
      <c r="J167" s="5">
        <f t="shared" si="2"/>
        <v>99.98701467341904</v>
      </c>
    </row>
    <row r="168" spans="1:10" ht="13.5" thickBot="1">
      <c r="A168" s="3" t="s">
        <v>3</v>
      </c>
      <c r="B168" s="3" t="s">
        <v>159</v>
      </c>
      <c r="C168" s="3" t="s">
        <v>3</v>
      </c>
      <c r="D168" s="4" t="s">
        <v>160</v>
      </c>
      <c r="E168" s="5">
        <v>780000</v>
      </c>
      <c r="F168" s="5">
        <v>758280.56</v>
      </c>
      <c r="G168" s="5">
        <v>97.22</v>
      </c>
      <c r="H168" s="12">
        <f>SUM(H169)</f>
        <v>770000</v>
      </c>
      <c r="I168" s="12">
        <f>SUM(I169)</f>
        <v>770000</v>
      </c>
      <c r="J168" s="5">
        <f t="shared" si="2"/>
        <v>100</v>
      </c>
    </row>
    <row r="169" spans="1:10" ht="26.25" thickBot="1">
      <c r="A169" s="3" t="s">
        <v>3</v>
      </c>
      <c r="B169" s="3" t="s">
        <v>3</v>
      </c>
      <c r="C169" s="3" t="s">
        <v>161</v>
      </c>
      <c r="D169" s="4" t="s">
        <v>162</v>
      </c>
      <c r="E169" s="5">
        <v>780000</v>
      </c>
      <c r="F169" s="5">
        <v>758280.56</v>
      </c>
      <c r="G169" s="5">
        <v>97.22</v>
      </c>
      <c r="H169" s="5">
        <v>770000</v>
      </c>
      <c r="I169" s="5">
        <v>770000</v>
      </c>
      <c r="J169" s="5">
        <f t="shared" si="2"/>
        <v>100</v>
      </c>
    </row>
    <row r="170" spans="1:10" s="10" customFormat="1" ht="13.5" thickBot="1">
      <c r="A170" s="7"/>
      <c r="B170" s="7"/>
      <c r="C170" s="7"/>
      <c r="D170" s="8"/>
      <c r="E170" s="9"/>
      <c r="F170" s="9"/>
      <c r="G170" s="9"/>
      <c r="H170" s="9"/>
      <c r="I170" s="9"/>
      <c r="J170" s="9"/>
    </row>
    <row r="171" spans="1:10" ht="13.5" thickBot="1">
      <c r="A171" s="3" t="s">
        <v>3</v>
      </c>
      <c r="B171" s="3" t="s">
        <v>163</v>
      </c>
      <c r="C171" s="3" t="s">
        <v>3</v>
      </c>
      <c r="D171" s="4" t="s">
        <v>7</v>
      </c>
      <c r="E171" s="5">
        <v>100</v>
      </c>
      <c r="F171" s="5">
        <f>0-0</f>
        <v>0</v>
      </c>
      <c r="G171" s="5">
        <f>0-0</f>
        <v>0</v>
      </c>
      <c r="H171" s="12">
        <f>SUM(H172)</f>
        <v>100</v>
      </c>
      <c r="I171" s="12">
        <f>SUM(I172)</f>
        <v>0</v>
      </c>
      <c r="J171" s="5">
        <f t="shared" si="2"/>
        <v>0</v>
      </c>
    </row>
    <row r="172" spans="1:10" ht="51.75" thickBot="1">
      <c r="A172" s="3" t="s">
        <v>3</v>
      </c>
      <c r="B172" s="3" t="s">
        <v>3</v>
      </c>
      <c r="C172" s="3" t="s">
        <v>12</v>
      </c>
      <c r="D172" s="4" t="s">
        <v>13</v>
      </c>
      <c r="E172" s="5">
        <v>100</v>
      </c>
      <c r="F172" s="5">
        <f>0-0</f>
        <v>0</v>
      </c>
      <c r="G172" s="35">
        <f>0-0</f>
        <v>0</v>
      </c>
      <c r="H172" s="5">
        <v>100</v>
      </c>
      <c r="I172" s="5">
        <v>0</v>
      </c>
      <c r="J172" s="5">
        <f t="shared" si="2"/>
        <v>0</v>
      </c>
    </row>
    <row r="173" ht="12.75" customHeight="1" thickBot="1">
      <c r="J173" s="9"/>
    </row>
    <row r="174" spans="1:10" ht="13.5" thickBot="1">
      <c r="A174" s="3" t="s">
        <v>164</v>
      </c>
      <c r="B174" s="3" t="s">
        <v>3</v>
      </c>
      <c r="C174" s="3" t="s">
        <v>3</v>
      </c>
      <c r="D174" s="4" t="s">
        <v>165</v>
      </c>
      <c r="E174" s="5">
        <v>11464742.61</v>
      </c>
      <c r="F174" s="5">
        <v>9218178.66</v>
      </c>
      <c r="G174" s="5">
        <v>80.4</v>
      </c>
      <c r="H174" s="12">
        <f>SUM(H175,H178,H184,H188,H192,H195,H198,H203,H206,H211)</f>
        <v>11474676.45</v>
      </c>
      <c r="I174" s="12">
        <f>SUM(I175,I178,I184,I188,I192,I195,I198,I203,I206,I211)</f>
        <v>10442842</v>
      </c>
      <c r="J174" s="5">
        <f t="shared" si="2"/>
        <v>91.00772510234918</v>
      </c>
    </row>
    <row r="175" spans="1:10" ht="13.5" thickBot="1">
      <c r="A175" s="3" t="s">
        <v>3</v>
      </c>
      <c r="B175" s="3" t="s">
        <v>166</v>
      </c>
      <c r="C175" s="3" t="s">
        <v>3</v>
      </c>
      <c r="D175" s="4" t="s">
        <v>167</v>
      </c>
      <c r="E175" s="5">
        <f>0-0</f>
        <v>0</v>
      </c>
      <c r="F175" s="5">
        <v>412.5</v>
      </c>
      <c r="G175" s="5">
        <v>0</v>
      </c>
      <c r="H175" s="12">
        <f>SUM(H176)</f>
        <v>550</v>
      </c>
      <c r="I175" s="12">
        <f>SUM(I176)</f>
        <v>550</v>
      </c>
      <c r="J175" s="5">
        <f t="shared" si="2"/>
        <v>100</v>
      </c>
    </row>
    <row r="176" spans="1:10" ht="13.5" thickBot="1">
      <c r="A176" s="3" t="s">
        <v>3</v>
      </c>
      <c r="B176" s="3" t="s">
        <v>3</v>
      </c>
      <c r="C176" s="3" t="s">
        <v>25</v>
      </c>
      <c r="D176" s="4" t="s">
        <v>26</v>
      </c>
      <c r="E176" s="5">
        <f>0-0</f>
        <v>0</v>
      </c>
      <c r="F176" s="5">
        <v>412.5</v>
      </c>
      <c r="G176" s="5">
        <v>0</v>
      </c>
      <c r="H176" s="5">
        <v>550</v>
      </c>
      <c r="I176" s="5">
        <v>550</v>
      </c>
      <c r="J176" s="5">
        <f t="shared" si="2"/>
        <v>100</v>
      </c>
    </row>
    <row r="177" spans="1:10" s="10" customFormat="1" ht="13.5" thickBot="1">
      <c r="A177" s="7"/>
      <c r="B177" s="7"/>
      <c r="C177" s="7"/>
      <c r="D177" s="8"/>
      <c r="E177" s="9"/>
      <c r="F177" s="9"/>
      <c r="G177" s="9"/>
      <c r="H177" s="9"/>
      <c r="I177" s="9"/>
      <c r="J177" s="9"/>
    </row>
    <row r="178" spans="1:10" ht="39" thickBot="1">
      <c r="A178" s="3" t="s">
        <v>3</v>
      </c>
      <c r="B178" s="3" t="s">
        <v>168</v>
      </c>
      <c r="C178" s="3" t="s">
        <v>3</v>
      </c>
      <c r="D178" s="4" t="s">
        <v>169</v>
      </c>
      <c r="E178" s="5">
        <v>8288000</v>
      </c>
      <c r="F178" s="5">
        <v>6566181.02</v>
      </c>
      <c r="G178" s="5">
        <v>79.23</v>
      </c>
      <c r="H178" s="12">
        <f>SUM(H179:H182)</f>
        <v>8288063</v>
      </c>
      <c r="I178" s="12">
        <f>SUM(I179:I182)</f>
        <v>7750000</v>
      </c>
      <c r="J178" s="5">
        <f t="shared" si="2"/>
        <v>93.50797647170394</v>
      </c>
    </row>
    <row r="179" spans="1:10" ht="13.5" thickBot="1">
      <c r="A179" s="3" t="s">
        <v>3</v>
      </c>
      <c r="B179" s="3" t="s">
        <v>3</v>
      </c>
      <c r="C179" s="3" t="s">
        <v>23</v>
      </c>
      <c r="D179" s="4" t="s">
        <v>24</v>
      </c>
      <c r="E179" s="5">
        <f>0-0</f>
        <v>0</v>
      </c>
      <c r="F179" s="5">
        <v>61.16</v>
      </c>
      <c r="G179" s="28">
        <v>0</v>
      </c>
      <c r="H179" s="5">
        <v>63</v>
      </c>
      <c r="I179" s="5">
        <v>0</v>
      </c>
      <c r="J179" s="5">
        <f t="shared" si="2"/>
        <v>0</v>
      </c>
    </row>
    <row r="180" spans="1:10" ht="13.5" thickBot="1">
      <c r="A180" s="3" t="s">
        <v>3</v>
      </c>
      <c r="B180" s="3" t="s">
        <v>3</v>
      </c>
      <c r="C180" s="3" t="s">
        <v>10</v>
      </c>
      <c r="D180" s="4" t="s">
        <v>11</v>
      </c>
      <c r="E180" s="5">
        <v>10000</v>
      </c>
      <c r="F180" s="5">
        <v>7762.2</v>
      </c>
      <c r="G180" s="5">
        <v>77.62</v>
      </c>
      <c r="H180" s="5">
        <v>10000</v>
      </c>
      <c r="I180" s="5">
        <v>10000</v>
      </c>
      <c r="J180" s="5">
        <f t="shared" si="2"/>
        <v>100</v>
      </c>
    </row>
    <row r="181" spans="1:10" ht="51.75" thickBot="1">
      <c r="A181" s="3" t="s">
        <v>3</v>
      </c>
      <c r="B181" s="3" t="s">
        <v>3</v>
      </c>
      <c r="C181" s="3" t="s">
        <v>12</v>
      </c>
      <c r="D181" s="4" t="s">
        <v>13</v>
      </c>
      <c r="E181" s="5">
        <v>8203000</v>
      </c>
      <c r="F181" s="5">
        <v>6507000</v>
      </c>
      <c r="G181" s="5">
        <v>79.32</v>
      </c>
      <c r="H181" s="5">
        <v>8203000</v>
      </c>
      <c r="I181" s="5">
        <v>7670000</v>
      </c>
      <c r="J181" s="5">
        <f t="shared" si="2"/>
        <v>93.50237717908082</v>
      </c>
    </row>
    <row r="182" spans="1:10" ht="39" thickBot="1">
      <c r="A182" s="3" t="s">
        <v>3</v>
      </c>
      <c r="B182" s="3" t="s">
        <v>3</v>
      </c>
      <c r="C182" s="3" t="s">
        <v>71</v>
      </c>
      <c r="D182" s="4" t="s">
        <v>72</v>
      </c>
      <c r="E182" s="5">
        <v>75000</v>
      </c>
      <c r="F182" s="5">
        <v>51357.66</v>
      </c>
      <c r="G182" s="5">
        <v>68.48</v>
      </c>
      <c r="H182" s="5">
        <v>75000</v>
      </c>
      <c r="I182" s="5">
        <v>70000</v>
      </c>
      <c r="J182" s="5">
        <f t="shared" si="2"/>
        <v>93.33333333333333</v>
      </c>
    </row>
    <row r="183" spans="1:10" s="10" customFormat="1" ht="13.5" thickBot="1">
      <c r="A183" s="7"/>
      <c r="B183" s="7"/>
      <c r="C183" s="7"/>
      <c r="D183" s="8"/>
      <c r="E183" s="9"/>
      <c r="F183" s="9"/>
      <c r="G183" s="9"/>
      <c r="H183" s="9"/>
      <c r="I183" s="9"/>
      <c r="J183" s="9"/>
    </row>
    <row r="184" spans="1:10" ht="64.5" thickBot="1">
      <c r="A184" s="3" t="s">
        <v>3</v>
      </c>
      <c r="B184" s="3" t="s">
        <v>170</v>
      </c>
      <c r="C184" s="3" t="s">
        <v>3</v>
      </c>
      <c r="D184" s="4" t="s">
        <v>171</v>
      </c>
      <c r="E184" s="5">
        <v>106673</v>
      </c>
      <c r="F184" s="5">
        <v>94800</v>
      </c>
      <c r="G184" s="5">
        <v>88.87</v>
      </c>
      <c r="H184" s="12">
        <f>SUM(H185:H186)</f>
        <v>106673</v>
      </c>
      <c r="I184" s="12">
        <f>SUM(I185:I186)</f>
        <v>104000</v>
      </c>
      <c r="J184" s="5">
        <f t="shared" si="2"/>
        <v>97.49421128120518</v>
      </c>
    </row>
    <row r="185" spans="1:10" ht="51.75" thickBot="1">
      <c r="A185" s="3" t="s">
        <v>3</v>
      </c>
      <c r="B185" s="3" t="s">
        <v>3</v>
      </c>
      <c r="C185" s="3" t="s">
        <v>12</v>
      </c>
      <c r="D185" s="4" t="s">
        <v>13</v>
      </c>
      <c r="E185" s="5">
        <v>49673</v>
      </c>
      <c r="F185" s="5">
        <v>43100</v>
      </c>
      <c r="G185" s="5">
        <v>86.77</v>
      </c>
      <c r="H185" s="5">
        <v>49673</v>
      </c>
      <c r="I185" s="5">
        <v>46000</v>
      </c>
      <c r="J185" s="5">
        <f t="shared" si="2"/>
        <v>92.60564089142996</v>
      </c>
    </row>
    <row r="186" spans="1:10" ht="39" thickBot="1">
      <c r="A186" s="3" t="s">
        <v>3</v>
      </c>
      <c r="B186" s="3" t="s">
        <v>3</v>
      </c>
      <c r="C186" s="3" t="s">
        <v>146</v>
      </c>
      <c r="D186" s="4" t="s">
        <v>147</v>
      </c>
      <c r="E186" s="5">
        <v>57000</v>
      </c>
      <c r="F186" s="5">
        <v>51700</v>
      </c>
      <c r="G186" s="5">
        <v>90.7</v>
      </c>
      <c r="H186" s="5">
        <v>57000</v>
      </c>
      <c r="I186" s="5">
        <v>58000</v>
      </c>
      <c r="J186" s="5">
        <f t="shared" si="2"/>
        <v>101.75438596491229</v>
      </c>
    </row>
    <row r="187" spans="1:10" s="10" customFormat="1" ht="13.5" thickBot="1">
      <c r="A187" s="7"/>
      <c r="B187" s="7"/>
      <c r="C187" s="7"/>
      <c r="D187" s="8"/>
      <c r="E187" s="9"/>
      <c r="F187" s="9"/>
      <c r="G187" s="9"/>
      <c r="H187" s="9"/>
      <c r="I187" s="9"/>
      <c r="J187" s="9"/>
    </row>
    <row r="188" spans="1:10" ht="26.25" thickBot="1">
      <c r="A188" s="3" t="s">
        <v>3</v>
      </c>
      <c r="B188" s="3" t="s">
        <v>172</v>
      </c>
      <c r="C188" s="3" t="s">
        <v>3</v>
      </c>
      <c r="D188" s="4" t="s">
        <v>173</v>
      </c>
      <c r="E188" s="5">
        <v>1122000</v>
      </c>
      <c r="F188" s="5">
        <v>917763.66</v>
      </c>
      <c r="G188" s="5">
        <v>81.8</v>
      </c>
      <c r="H188" s="12">
        <f>SUM(H189:H190)</f>
        <v>1122763.66</v>
      </c>
      <c r="I188" s="12">
        <f>SUM(I189:I190)</f>
        <v>883000</v>
      </c>
      <c r="J188" s="5">
        <f t="shared" si="2"/>
        <v>78.64522440991722</v>
      </c>
    </row>
    <row r="189" spans="1:10" ht="13.5" thickBot="1">
      <c r="A189" s="3" t="s">
        <v>3</v>
      </c>
      <c r="B189" s="3" t="s">
        <v>3</v>
      </c>
      <c r="C189" s="3" t="s">
        <v>10</v>
      </c>
      <c r="D189" s="4" t="s">
        <v>11</v>
      </c>
      <c r="E189" s="5">
        <f>0-0</f>
        <v>0</v>
      </c>
      <c r="F189" s="5">
        <v>763.66</v>
      </c>
      <c r="G189" s="28">
        <v>0</v>
      </c>
      <c r="H189" s="5">
        <v>763.66</v>
      </c>
      <c r="I189" s="5">
        <f>0-0</f>
        <v>0</v>
      </c>
      <c r="J189" s="5">
        <f t="shared" si="2"/>
        <v>0</v>
      </c>
    </row>
    <row r="190" spans="1:10" ht="39" thickBot="1">
      <c r="A190" s="3" t="s">
        <v>3</v>
      </c>
      <c r="B190" s="3" t="s">
        <v>3</v>
      </c>
      <c r="C190" s="3" t="s">
        <v>146</v>
      </c>
      <c r="D190" s="4" t="s">
        <v>147</v>
      </c>
      <c r="E190" s="5">
        <v>1122000</v>
      </c>
      <c r="F190" s="5">
        <v>917000</v>
      </c>
      <c r="G190" s="5">
        <v>81.73</v>
      </c>
      <c r="H190" s="5">
        <v>1122000</v>
      </c>
      <c r="I190" s="5">
        <v>883000</v>
      </c>
      <c r="J190" s="5">
        <f t="shared" si="2"/>
        <v>78.698752228164</v>
      </c>
    </row>
    <row r="191" spans="1:10" s="10" customFormat="1" ht="13.5" thickBot="1">
      <c r="A191" s="7"/>
      <c r="B191" s="7"/>
      <c r="C191" s="7"/>
      <c r="D191" s="8"/>
      <c r="E191" s="9"/>
      <c r="F191" s="9"/>
      <c r="G191" s="9"/>
      <c r="H191" s="9"/>
      <c r="I191" s="9"/>
      <c r="J191" s="9"/>
    </row>
    <row r="192" spans="1:10" ht="13.5" thickBot="1">
      <c r="A192" s="3" t="s">
        <v>3</v>
      </c>
      <c r="B192" s="3" t="s">
        <v>174</v>
      </c>
      <c r="C192" s="3" t="s">
        <v>3</v>
      </c>
      <c r="D192" s="4" t="s">
        <v>175</v>
      </c>
      <c r="E192" s="5">
        <f>0-0</f>
        <v>0</v>
      </c>
      <c r="F192" s="5">
        <v>375.48</v>
      </c>
      <c r="G192" s="29">
        <v>0</v>
      </c>
      <c r="H192" s="12">
        <f>SUM(H193)</f>
        <v>375.48</v>
      </c>
      <c r="I192" s="12">
        <f>SUM(I193)</f>
        <v>0</v>
      </c>
      <c r="J192" s="5">
        <f t="shared" si="2"/>
        <v>0</v>
      </c>
    </row>
    <row r="193" spans="1:10" ht="13.5" thickBot="1">
      <c r="A193" s="3" t="s">
        <v>3</v>
      </c>
      <c r="B193" s="3" t="s">
        <v>3</v>
      </c>
      <c r="C193" s="3" t="s">
        <v>10</v>
      </c>
      <c r="D193" s="4" t="s">
        <v>11</v>
      </c>
      <c r="E193" s="5">
        <f>0-0</f>
        <v>0</v>
      </c>
      <c r="F193" s="5">
        <v>375.48</v>
      </c>
      <c r="G193" s="28">
        <v>0</v>
      </c>
      <c r="H193" s="5">
        <v>375.48</v>
      </c>
      <c r="I193" s="5">
        <f>0-0</f>
        <v>0</v>
      </c>
      <c r="J193" s="5">
        <f t="shared" si="2"/>
        <v>0</v>
      </c>
    </row>
    <row r="194" spans="1:10" s="10" customFormat="1" ht="13.5" thickBot="1">
      <c r="A194" s="7"/>
      <c r="B194" s="7"/>
      <c r="C194" s="7"/>
      <c r="D194" s="8"/>
      <c r="E194" s="9"/>
      <c r="F194" s="9"/>
      <c r="G194" s="9"/>
      <c r="H194" s="9"/>
      <c r="I194" s="9"/>
      <c r="J194" s="9"/>
    </row>
    <row r="195" spans="1:10" ht="13.5" thickBot="1">
      <c r="A195" s="3" t="s">
        <v>3</v>
      </c>
      <c r="B195" s="3" t="s">
        <v>176</v>
      </c>
      <c r="C195" s="3" t="s">
        <v>3</v>
      </c>
      <c r="D195" s="4" t="s">
        <v>177</v>
      </c>
      <c r="E195" s="5">
        <v>672000</v>
      </c>
      <c r="F195" s="5">
        <v>605000</v>
      </c>
      <c r="G195" s="5">
        <v>90.03</v>
      </c>
      <c r="H195" s="12">
        <f>SUM(H196)</f>
        <v>672000</v>
      </c>
      <c r="I195" s="12">
        <f>SUM(I196)</f>
        <v>493000</v>
      </c>
      <c r="J195" s="5">
        <f t="shared" si="2"/>
        <v>73.36309523809523</v>
      </c>
    </row>
    <row r="196" spans="1:10" ht="39" thickBot="1">
      <c r="A196" s="3" t="s">
        <v>3</v>
      </c>
      <c r="B196" s="3" t="s">
        <v>3</v>
      </c>
      <c r="C196" s="3" t="s">
        <v>146</v>
      </c>
      <c r="D196" s="4" t="s">
        <v>147</v>
      </c>
      <c r="E196" s="5">
        <v>672000</v>
      </c>
      <c r="F196" s="5">
        <v>605000</v>
      </c>
      <c r="G196" s="5">
        <v>90.03</v>
      </c>
      <c r="H196" s="5">
        <v>672000</v>
      </c>
      <c r="I196" s="5">
        <v>493000</v>
      </c>
      <c r="J196" s="5">
        <f t="shared" si="2"/>
        <v>73.36309523809523</v>
      </c>
    </row>
    <row r="197" spans="1:10" s="10" customFormat="1" ht="13.5" thickBot="1">
      <c r="A197" s="7"/>
      <c r="B197" s="7"/>
      <c r="C197" s="7"/>
      <c r="D197" s="8"/>
      <c r="E197" s="9"/>
      <c r="F197" s="9"/>
      <c r="G197" s="9"/>
      <c r="H197" s="9"/>
      <c r="I197" s="9"/>
      <c r="J197" s="9"/>
    </row>
    <row r="198" spans="1:10" ht="13.5" thickBot="1">
      <c r="A198" s="3" t="s">
        <v>3</v>
      </c>
      <c r="B198" s="3" t="s">
        <v>178</v>
      </c>
      <c r="C198" s="3" t="s">
        <v>3</v>
      </c>
      <c r="D198" s="4" t="s">
        <v>179</v>
      </c>
      <c r="E198" s="5">
        <v>546000</v>
      </c>
      <c r="F198" s="5">
        <v>410316.14</v>
      </c>
      <c r="G198" s="5">
        <v>75.15</v>
      </c>
      <c r="H198" s="12">
        <f>SUM(H199:H201)</f>
        <v>552300</v>
      </c>
      <c r="I198" s="12">
        <f>SUM(I199:I201)</f>
        <v>580300</v>
      </c>
      <c r="J198" s="5">
        <f t="shared" si="2"/>
        <v>105.06970849176172</v>
      </c>
    </row>
    <row r="199" spans="1:10" ht="13.5" thickBot="1">
      <c r="A199" s="3" t="s">
        <v>3</v>
      </c>
      <c r="B199" s="3" t="s">
        <v>3</v>
      </c>
      <c r="C199" s="3" t="s">
        <v>25</v>
      </c>
      <c r="D199" s="4" t="s">
        <v>26</v>
      </c>
      <c r="E199" s="5">
        <f>0-0</f>
        <v>0</v>
      </c>
      <c r="F199" s="5">
        <v>4714.14</v>
      </c>
      <c r="G199" s="28">
        <v>0</v>
      </c>
      <c r="H199" s="5">
        <v>6300</v>
      </c>
      <c r="I199" s="5">
        <v>6300</v>
      </c>
      <c r="J199" s="5">
        <f t="shared" si="2"/>
        <v>100</v>
      </c>
    </row>
    <row r="200" spans="1:10" ht="51.75" thickBot="1">
      <c r="A200" s="3" t="s">
        <v>3</v>
      </c>
      <c r="B200" s="3" t="s">
        <v>3</v>
      </c>
      <c r="C200" s="3" t="s">
        <v>12</v>
      </c>
      <c r="D200" s="4" t="s">
        <v>13</v>
      </c>
      <c r="E200" s="5">
        <v>16000</v>
      </c>
      <c r="F200" s="5">
        <v>8100</v>
      </c>
      <c r="G200" s="5">
        <v>50.63</v>
      </c>
      <c r="H200" s="5">
        <v>16000</v>
      </c>
      <c r="I200" s="5">
        <v>13000</v>
      </c>
      <c r="J200" s="5">
        <f t="shared" si="2"/>
        <v>81.25</v>
      </c>
    </row>
    <row r="201" spans="1:10" ht="39" thickBot="1">
      <c r="A201" s="3" t="s">
        <v>3</v>
      </c>
      <c r="B201" s="3" t="s">
        <v>3</v>
      </c>
      <c r="C201" s="3" t="s">
        <v>146</v>
      </c>
      <c r="D201" s="4" t="s">
        <v>147</v>
      </c>
      <c r="E201" s="5">
        <v>530000</v>
      </c>
      <c r="F201" s="5">
        <v>397502</v>
      </c>
      <c r="G201" s="5">
        <v>75</v>
      </c>
      <c r="H201" s="5">
        <v>530000</v>
      </c>
      <c r="I201" s="5">
        <v>561000</v>
      </c>
      <c r="J201" s="5">
        <f t="shared" si="2"/>
        <v>105.84905660377359</v>
      </c>
    </row>
    <row r="202" spans="1:10" s="10" customFormat="1" ht="13.5" thickBot="1">
      <c r="A202" s="7"/>
      <c r="B202" s="7"/>
      <c r="C202" s="7"/>
      <c r="D202" s="8"/>
      <c r="E202" s="9"/>
      <c r="F202" s="9"/>
      <c r="G202" s="9"/>
      <c r="H202" s="9"/>
      <c r="I202" s="9"/>
      <c r="J202" s="9"/>
    </row>
    <row r="203" spans="1:10" ht="26.25" thickBot="1">
      <c r="A203" s="3" t="s">
        <v>3</v>
      </c>
      <c r="B203" s="3" t="s">
        <v>180</v>
      </c>
      <c r="C203" s="3" t="s">
        <v>3</v>
      </c>
      <c r="D203" s="4" t="s">
        <v>181</v>
      </c>
      <c r="E203" s="5">
        <v>8570</v>
      </c>
      <c r="F203" s="5">
        <v>5999</v>
      </c>
      <c r="G203" s="5">
        <v>70</v>
      </c>
      <c r="H203" s="12">
        <f>SUM(H204)</f>
        <v>8570</v>
      </c>
      <c r="I203" s="12">
        <f>SUM(I204)</f>
        <v>10000</v>
      </c>
      <c r="J203" s="5">
        <f aca="true" t="shared" si="3" ref="J203:J267">SUM(I203/H203)*100</f>
        <v>116.68611435239207</v>
      </c>
    </row>
    <row r="204" spans="1:10" ht="47.25" customHeight="1" thickBot="1">
      <c r="A204" s="3" t="s">
        <v>3</v>
      </c>
      <c r="B204" s="3" t="s">
        <v>3</v>
      </c>
      <c r="C204" s="3" t="s">
        <v>140</v>
      </c>
      <c r="D204" s="4" t="s">
        <v>141</v>
      </c>
      <c r="E204" s="5">
        <v>8570</v>
      </c>
      <c r="F204" s="5">
        <v>5999</v>
      </c>
      <c r="G204" s="5">
        <v>70</v>
      </c>
      <c r="H204" s="5">
        <v>8570</v>
      </c>
      <c r="I204" s="5">
        <v>10000</v>
      </c>
      <c r="J204" s="5">
        <f t="shared" si="3"/>
        <v>116.68611435239207</v>
      </c>
    </row>
    <row r="205" spans="1:10" s="10" customFormat="1" ht="17.25" customHeight="1" thickBot="1">
      <c r="A205" s="7"/>
      <c r="B205" s="7"/>
      <c r="C205" s="7"/>
      <c r="D205" s="8"/>
      <c r="E205" s="9"/>
      <c r="F205" s="9"/>
      <c r="G205" s="9"/>
      <c r="H205" s="9"/>
      <c r="I205" s="9"/>
      <c r="J205" s="9"/>
    </row>
    <row r="206" spans="1:10" ht="26.25" thickBot="1">
      <c r="A206" s="3" t="s">
        <v>3</v>
      </c>
      <c r="B206" s="3" t="s">
        <v>182</v>
      </c>
      <c r="C206" s="3" t="s">
        <v>3</v>
      </c>
      <c r="D206" s="4" t="s">
        <v>183</v>
      </c>
      <c r="E206" s="5">
        <v>19000</v>
      </c>
      <c r="F206" s="5">
        <v>10130.86</v>
      </c>
      <c r="G206" s="5">
        <v>53.32</v>
      </c>
      <c r="H206" s="12">
        <f>SUM(H207:H209)</f>
        <v>20881.7</v>
      </c>
      <c r="I206" s="12">
        <f>SUM(I207:I209)</f>
        <v>18000</v>
      </c>
      <c r="J206" s="5">
        <f t="shared" si="3"/>
        <v>86.19987836239386</v>
      </c>
    </row>
    <row r="207" spans="1:10" ht="13.5" thickBot="1">
      <c r="A207" s="3" t="s">
        <v>3</v>
      </c>
      <c r="B207" s="3" t="s">
        <v>3</v>
      </c>
      <c r="C207" s="3" t="s">
        <v>10</v>
      </c>
      <c r="D207" s="4" t="s">
        <v>11</v>
      </c>
      <c r="E207" s="5">
        <f>0-0</f>
        <v>0</v>
      </c>
      <c r="F207" s="5">
        <v>1855.7</v>
      </c>
      <c r="G207" s="28">
        <v>0</v>
      </c>
      <c r="H207" s="5">
        <v>1855.7</v>
      </c>
      <c r="I207" s="5">
        <f>0-0</f>
        <v>0</v>
      </c>
      <c r="J207" s="5">
        <f t="shared" si="3"/>
        <v>0</v>
      </c>
    </row>
    <row r="208" spans="1:10" ht="51.75" thickBot="1">
      <c r="A208" s="3" t="s">
        <v>3</v>
      </c>
      <c r="B208" s="3" t="s">
        <v>3</v>
      </c>
      <c r="C208" s="3" t="s">
        <v>12</v>
      </c>
      <c r="D208" s="4" t="s">
        <v>13</v>
      </c>
      <c r="E208" s="5">
        <v>19000</v>
      </c>
      <c r="F208" s="5">
        <v>8250</v>
      </c>
      <c r="G208" s="5">
        <v>43.42</v>
      </c>
      <c r="H208" s="5">
        <v>19000</v>
      </c>
      <c r="I208" s="5">
        <v>18000</v>
      </c>
      <c r="J208" s="5">
        <f t="shared" si="3"/>
        <v>94.73684210526315</v>
      </c>
    </row>
    <row r="209" spans="1:10" ht="39" thickBot="1">
      <c r="A209" s="3" t="s">
        <v>3</v>
      </c>
      <c r="B209" s="3" t="s">
        <v>3</v>
      </c>
      <c r="C209" s="3" t="s">
        <v>71</v>
      </c>
      <c r="D209" s="4" t="s">
        <v>72</v>
      </c>
      <c r="E209" s="5">
        <f>0-0</f>
        <v>0</v>
      </c>
      <c r="F209" s="5">
        <v>25.16</v>
      </c>
      <c r="G209" s="28">
        <v>0</v>
      </c>
      <c r="H209" s="5">
        <v>26</v>
      </c>
      <c r="I209" s="5">
        <f>0-0</f>
        <v>0</v>
      </c>
      <c r="J209" s="5">
        <f t="shared" si="3"/>
        <v>0</v>
      </c>
    </row>
    <row r="210" spans="1:10" s="10" customFormat="1" ht="13.5" thickBot="1">
      <c r="A210" s="7"/>
      <c r="B210" s="7"/>
      <c r="C210" s="7"/>
      <c r="D210" s="8"/>
      <c r="E210" s="9"/>
      <c r="F210" s="9"/>
      <c r="G210" s="9"/>
      <c r="H210" s="9"/>
      <c r="I210" s="9"/>
      <c r="J210" s="9"/>
    </row>
    <row r="211" spans="1:10" ht="13.5" thickBot="1">
      <c r="A211" s="3" t="s">
        <v>3</v>
      </c>
      <c r="B211" s="3" t="s">
        <v>184</v>
      </c>
      <c r="C211" s="3" t="s">
        <v>3</v>
      </c>
      <c r="D211" s="4" t="s">
        <v>7</v>
      </c>
      <c r="E211" s="5">
        <v>702499.61</v>
      </c>
      <c r="F211" s="5">
        <v>607200</v>
      </c>
      <c r="G211" s="5">
        <v>86.43</v>
      </c>
      <c r="H211" s="12">
        <f>SUM(H212:H215)</f>
        <v>702499.61</v>
      </c>
      <c r="I211" s="12">
        <f>SUM(I212:I215)</f>
        <v>603992</v>
      </c>
      <c r="J211" s="5">
        <f t="shared" si="3"/>
        <v>85.97755662810972</v>
      </c>
    </row>
    <row r="212" spans="1:10" ht="64.5" thickBot="1">
      <c r="A212" s="3" t="s">
        <v>3</v>
      </c>
      <c r="B212" s="3" t="s">
        <v>3</v>
      </c>
      <c r="C212" s="3" t="s">
        <v>185</v>
      </c>
      <c r="D212" s="4" t="s">
        <v>186</v>
      </c>
      <c r="E212" s="5">
        <v>11448.61</v>
      </c>
      <c r="F212" s="5">
        <v>8547.49</v>
      </c>
      <c r="G212" s="5">
        <v>74.66</v>
      </c>
      <c r="H212" s="5">
        <v>11448.61</v>
      </c>
      <c r="I212" s="5">
        <v>15939</v>
      </c>
      <c r="J212" s="5">
        <f t="shared" si="3"/>
        <v>139.22214137786156</v>
      </c>
    </row>
    <row r="213" spans="1:10" ht="51.75" thickBot="1">
      <c r="A213" s="3" t="s">
        <v>3</v>
      </c>
      <c r="B213" s="3" t="s">
        <v>3</v>
      </c>
      <c r="C213" s="3" t="s">
        <v>12</v>
      </c>
      <c r="D213" s="4" t="s">
        <v>13</v>
      </c>
      <c r="E213" s="5">
        <v>159796</v>
      </c>
      <c r="F213" s="5">
        <v>122200</v>
      </c>
      <c r="G213" s="5">
        <v>76.47</v>
      </c>
      <c r="H213" s="5">
        <v>159796</v>
      </c>
      <c r="I213" s="5">
        <v>0</v>
      </c>
      <c r="J213" s="5">
        <f t="shared" si="3"/>
        <v>0</v>
      </c>
    </row>
    <row r="214" spans="1:10" ht="39" thickBot="1">
      <c r="A214" s="3" t="s">
        <v>3</v>
      </c>
      <c r="B214" s="3" t="s">
        <v>3</v>
      </c>
      <c r="C214" s="3" t="s">
        <v>146</v>
      </c>
      <c r="D214" s="4" t="s">
        <v>147</v>
      </c>
      <c r="E214" s="5">
        <v>315000</v>
      </c>
      <c r="F214" s="5">
        <v>315000</v>
      </c>
      <c r="G214" s="5">
        <v>100</v>
      </c>
      <c r="H214" s="5">
        <v>315000</v>
      </c>
      <c r="I214" s="5">
        <v>287000</v>
      </c>
      <c r="J214" s="5">
        <f t="shared" si="3"/>
        <v>91.11111111111111</v>
      </c>
    </row>
    <row r="215" spans="1:10" ht="44.25" customHeight="1" thickBot="1">
      <c r="A215" s="3" t="s">
        <v>3</v>
      </c>
      <c r="B215" s="3" t="s">
        <v>3</v>
      </c>
      <c r="C215" s="3" t="s">
        <v>148</v>
      </c>
      <c r="D215" s="4" t="s">
        <v>149</v>
      </c>
      <c r="E215" s="5">
        <v>216255</v>
      </c>
      <c r="F215" s="5">
        <v>161452.51</v>
      </c>
      <c r="G215" s="5">
        <v>74.66</v>
      </c>
      <c r="H215" s="5">
        <v>216255</v>
      </c>
      <c r="I215" s="5">
        <v>301053</v>
      </c>
      <c r="J215" s="5">
        <f t="shared" si="3"/>
        <v>139.21204134008462</v>
      </c>
    </row>
    <row r="216" ht="12.75" customHeight="1" thickBot="1">
      <c r="J216" s="9"/>
    </row>
    <row r="217" spans="1:10" ht="21" customHeight="1" thickBot="1">
      <c r="A217" s="3" t="s">
        <v>187</v>
      </c>
      <c r="B217" s="3" t="s">
        <v>3</v>
      </c>
      <c r="C217" s="3" t="s">
        <v>3</v>
      </c>
      <c r="D217" s="4" t="s">
        <v>188</v>
      </c>
      <c r="E217" s="5">
        <v>228411</v>
      </c>
      <c r="F217" s="5">
        <v>141101.3</v>
      </c>
      <c r="G217" s="5">
        <v>61.78</v>
      </c>
      <c r="H217" s="12">
        <f>SUM(H218,H224)</f>
        <v>199325.95</v>
      </c>
      <c r="I217" s="12">
        <f>SUM(I218,I224)</f>
        <v>207430</v>
      </c>
      <c r="J217" s="5">
        <f t="shared" si="3"/>
        <v>104.06572751816809</v>
      </c>
    </row>
    <row r="218" spans="1:10" ht="15" customHeight="1" thickBot="1">
      <c r="A218" s="3" t="s">
        <v>3</v>
      </c>
      <c r="B218" s="3" t="s">
        <v>189</v>
      </c>
      <c r="C218" s="3" t="s">
        <v>3</v>
      </c>
      <c r="D218" s="4" t="s">
        <v>190</v>
      </c>
      <c r="E218" s="5">
        <v>226513</v>
      </c>
      <c r="F218" s="5">
        <v>139203.3</v>
      </c>
      <c r="G218" s="5">
        <v>61.45</v>
      </c>
      <c r="H218" s="12">
        <f>SUM(H219:H222)</f>
        <v>197427.95</v>
      </c>
      <c r="I218" s="12">
        <f>SUM(I219:I222)</f>
        <v>207430</v>
      </c>
      <c r="J218" s="5">
        <f t="shared" si="3"/>
        <v>105.0661773067086</v>
      </c>
    </row>
    <row r="219" spans="1:10" ht="26.25" thickBot="1">
      <c r="A219" s="3" t="s">
        <v>3</v>
      </c>
      <c r="B219" s="3" t="s">
        <v>3</v>
      </c>
      <c r="C219" s="3" t="s">
        <v>44</v>
      </c>
      <c r="D219" s="4" t="s">
        <v>45</v>
      </c>
      <c r="E219" s="5">
        <v>5498</v>
      </c>
      <c r="F219" s="5">
        <v>5497.95</v>
      </c>
      <c r="G219" s="5">
        <v>100</v>
      </c>
      <c r="H219" s="5">
        <v>5497.95</v>
      </c>
      <c r="I219" s="5">
        <v>5500</v>
      </c>
      <c r="J219" s="5">
        <f t="shared" si="3"/>
        <v>100.03728662501479</v>
      </c>
    </row>
    <row r="220" spans="1:10" ht="13.5" thickBot="1">
      <c r="A220" s="3" t="s">
        <v>3</v>
      </c>
      <c r="B220" s="3" t="s">
        <v>3</v>
      </c>
      <c r="C220" s="3" t="s">
        <v>54</v>
      </c>
      <c r="D220" s="4" t="s">
        <v>55</v>
      </c>
      <c r="E220" s="5">
        <v>68000</v>
      </c>
      <c r="F220" s="5">
        <v>40772.85</v>
      </c>
      <c r="G220" s="5">
        <v>59.96</v>
      </c>
      <c r="H220" s="5">
        <v>68000</v>
      </c>
      <c r="I220" s="5">
        <v>68000</v>
      </c>
      <c r="J220" s="5">
        <f t="shared" si="3"/>
        <v>100</v>
      </c>
    </row>
    <row r="221" spans="1:10" ht="13.5" thickBot="1">
      <c r="A221" s="3" t="s">
        <v>3</v>
      </c>
      <c r="B221" s="3" t="s">
        <v>3</v>
      </c>
      <c r="C221" s="3" t="s">
        <v>25</v>
      </c>
      <c r="D221" s="4" t="s">
        <v>26</v>
      </c>
      <c r="E221" s="5">
        <f>0-0</f>
        <v>0</v>
      </c>
      <c r="F221" s="5">
        <v>319.74</v>
      </c>
      <c r="G221" s="28">
        <v>0</v>
      </c>
      <c r="H221" s="5">
        <v>430</v>
      </c>
      <c r="I221" s="5">
        <v>430</v>
      </c>
      <c r="J221" s="5">
        <f t="shared" si="3"/>
        <v>100</v>
      </c>
    </row>
    <row r="222" spans="1:10" ht="13.5" thickBot="1">
      <c r="A222" s="3" t="s">
        <v>3</v>
      </c>
      <c r="B222" s="3" t="s">
        <v>3</v>
      </c>
      <c r="C222" s="3" t="s">
        <v>10</v>
      </c>
      <c r="D222" s="4" t="s">
        <v>11</v>
      </c>
      <c r="E222" s="5">
        <v>153015</v>
      </c>
      <c r="F222" s="5">
        <v>92612.76</v>
      </c>
      <c r="G222" s="5">
        <v>60.53</v>
      </c>
      <c r="H222" s="5">
        <v>123500</v>
      </c>
      <c r="I222" s="5">
        <v>133500</v>
      </c>
      <c r="J222" s="5">
        <f t="shared" si="3"/>
        <v>108.09716599190284</v>
      </c>
    </row>
    <row r="223" spans="1:10" s="10" customFormat="1" ht="13.5" thickBot="1">
      <c r="A223" s="7"/>
      <c r="B223" s="7"/>
      <c r="C223" s="7"/>
      <c r="D223" s="8"/>
      <c r="E223" s="9"/>
      <c r="F223" s="9"/>
      <c r="G223" s="9"/>
      <c r="H223" s="9"/>
      <c r="I223" s="9"/>
      <c r="J223" s="9"/>
    </row>
    <row r="224" spans="1:10" ht="13.5" thickBot="1">
      <c r="A224" s="3" t="s">
        <v>3</v>
      </c>
      <c r="B224" s="3" t="s">
        <v>191</v>
      </c>
      <c r="C224" s="3" t="s">
        <v>3</v>
      </c>
      <c r="D224" s="4" t="s">
        <v>7</v>
      </c>
      <c r="E224" s="5">
        <v>1898</v>
      </c>
      <c r="F224" s="5">
        <v>1898</v>
      </c>
      <c r="G224" s="5">
        <v>100</v>
      </c>
      <c r="H224" s="12">
        <f>SUM(H225)</f>
        <v>1898</v>
      </c>
      <c r="I224" s="12">
        <f>SUM(I225)</f>
        <v>0</v>
      </c>
      <c r="J224" s="5">
        <f t="shared" si="3"/>
        <v>0</v>
      </c>
    </row>
    <row r="225" spans="1:10" ht="51.75" thickBot="1">
      <c r="A225" s="3" t="s">
        <v>3</v>
      </c>
      <c r="B225" s="3" t="s">
        <v>3</v>
      </c>
      <c r="C225" s="3" t="s">
        <v>12</v>
      </c>
      <c r="D225" s="4" t="s">
        <v>13</v>
      </c>
      <c r="E225" s="5">
        <v>1898</v>
      </c>
      <c r="F225" s="5">
        <v>1898</v>
      </c>
      <c r="G225" s="5">
        <v>100</v>
      </c>
      <c r="H225" s="5">
        <v>1898</v>
      </c>
      <c r="I225" s="5">
        <v>0</v>
      </c>
      <c r="J225" s="5">
        <f t="shared" si="3"/>
        <v>0</v>
      </c>
    </row>
    <row r="226" ht="12.75" customHeight="1" thickBot="1">
      <c r="J226" s="9"/>
    </row>
    <row r="227" spans="1:10" ht="13.5" thickBot="1">
      <c r="A227" s="3" t="s">
        <v>192</v>
      </c>
      <c r="B227" s="3" t="s">
        <v>3</v>
      </c>
      <c r="C227" s="3" t="s">
        <v>3</v>
      </c>
      <c r="D227" s="4" t="s">
        <v>193</v>
      </c>
      <c r="E227" s="5">
        <v>180572</v>
      </c>
      <c r="F227" s="5">
        <v>180572</v>
      </c>
      <c r="G227" s="5">
        <v>100</v>
      </c>
      <c r="H227" s="12">
        <f>SUM(H228,H232)</f>
        <v>180572</v>
      </c>
      <c r="I227" s="12">
        <f>SUM(I228,I232)</f>
        <v>0</v>
      </c>
      <c r="J227" s="5">
        <f t="shared" si="3"/>
        <v>0</v>
      </c>
    </row>
    <row r="228" spans="1:10" ht="13.5" thickBot="1">
      <c r="A228" s="3" t="s">
        <v>3</v>
      </c>
      <c r="B228" s="3" t="s">
        <v>194</v>
      </c>
      <c r="C228" s="3" t="s">
        <v>3</v>
      </c>
      <c r="D228" s="4" t="s">
        <v>195</v>
      </c>
      <c r="E228" s="5">
        <v>180092</v>
      </c>
      <c r="F228" s="5">
        <v>180092</v>
      </c>
      <c r="G228" s="5">
        <v>100</v>
      </c>
      <c r="H228" s="12">
        <f>SUM(H229:H230)</f>
        <v>180092</v>
      </c>
      <c r="I228" s="12">
        <f>SUM(I229:I230)</f>
        <v>0</v>
      </c>
      <c r="J228" s="5">
        <f t="shared" si="3"/>
        <v>0</v>
      </c>
    </row>
    <row r="229" spans="1:10" ht="39" thickBot="1">
      <c r="A229" s="3" t="s">
        <v>3</v>
      </c>
      <c r="B229" s="3" t="s">
        <v>3</v>
      </c>
      <c r="C229" s="3" t="s">
        <v>146</v>
      </c>
      <c r="D229" s="4" t="s">
        <v>147</v>
      </c>
      <c r="E229" s="5">
        <v>94800</v>
      </c>
      <c r="F229" s="5">
        <v>94800</v>
      </c>
      <c r="G229" s="5">
        <v>100</v>
      </c>
      <c r="H229" s="5">
        <v>94800</v>
      </c>
      <c r="I229" s="5">
        <v>0</v>
      </c>
      <c r="J229" s="5">
        <f t="shared" si="3"/>
        <v>0</v>
      </c>
    </row>
    <row r="230" spans="1:10" ht="58.5" customHeight="1" thickBot="1">
      <c r="A230" s="3" t="s">
        <v>3</v>
      </c>
      <c r="B230" s="3" t="s">
        <v>3</v>
      </c>
      <c r="C230" s="3" t="s">
        <v>196</v>
      </c>
      <c r="D230" s="4" t="s">
        <v>197</v>
      </c>
      <c r="E230" s="5">
        <v>85292</v>
      </c>
      <c r="F230" s="5">
        <v>85292</v>
      </c>
      <c r="G230" s="5">
        <v>100</v>
      </c>
      <c r="H230" s="5">
        <v>85292</v>
      </c>
      <c r="I230" s="5">
        <v>0</v>
      </c>
      <c r="J230" s="5">
        <f t="shared" si="3"/>
        <v>0</v>
      </c>
    </row>
    <row r="231" spans="1:10" s="10" customFormat="1" ht="13.5" thickBot="1">
      <c r="A231" s="7"/>
      <c r="B231" s="7"/>
      <c r="C231" s="7"/>
      <c r="D231" s="8"/>
      <c r="E231" s="9"/>
      <c r="F231" s="9"/>
      <c r="G231" s="9"/>
      <c r="H231" s="9"/>
      <c r="I231" s="9"/>
      <c r="J231" s="9"/>
    </row>
    <row r="232" spans="1:10" ht="13.5" thickBot="1">
      <c r="A232" s="3" t="s">
        <v>3</v>
      </c>
      <c r="B232" s="3" t="s">
        <v>198</v>
      </c>
      <c r="C232" s="3" t="s">
        <v>3</v>
      </c>
      <c r="D232" s="4" t="s">
        <v>7</v>
      </c>
      <c r="E232" s="5">
        <v>480</v>
      </c>
      <c r="F232" s="5">
        <v>480</v>
      </c>
      <c r="G232" s="5">
        <v>100</v>
      </c>
      <c r="H232" s="12">
        <f>SUM(H233)</f>
        <v>480</v>
      </c>
      <c r="I232" s="12">
        <f>SUM(I233)</f>
        <v>0</v>
      </c>
      <c r="J232" s="5">
        <f t="shared" si="3"/>
        <v>0</v>
      </c>
    </row>
    <row r="233" spans="1:10" ht="51.75" thickBot="1">
      <c r="A233" s="3" t="s">
        <v>3</v>
      </c>
      <c r="B233" s="3" t="s">
        <v>3</v>
      </c>
      <c r="C233" s="3" t="s">
        <v>12</v>
      </c>
      <c r="D233" s="4" t="s">
        <v>13</v>
      </c>
      <c r="E233" s="5">
        <v>480</v>
      </c>
      <c r="F233" s="5">
        <v>480</v>
      </c>
      <c r="G233" s="5">
        <v>100</v>
      </c>
      <c r="H233" s="5">
        <v>480</v>
      </c>
      <c r="I233" s="5">
        <v>0</v>
      </c>
      <c r="J233" s="5">
        <f t="shared" si="3"/>
        <v>0</v>
      </c>
    </row>
    <row r="234" ht="12.75" customHeight="1" thickBot="1">
      <c r="J234" s="9"/>
    </row>
    <row r="235" spans="1:10" ht="13.5" thickBot="1">
      <c r="A235" s="3" t="s">
        <v>199</v>
      </c>
      <c r="B235" s="3" t="s">
        <v>3</v>
      </c>
      <c r="C235" s="3" t="s">
        <v>3</v>
      </c>
      <c r="D235" s="4" t="s">
        <v>200</v>
      </c>
      <c r="E235" s="12">
        <f>SUM(E236,E240,E245)</f>
        <v>4137960</v>
      </c>
      <c r="F235" s="12">
        <f>SUM(F236,F240,F245)</f>
        <v>1372305.9700000002</v>
      </c>
      <c r="G235" s="5">
        <v>12.8</v>
      </c>
      <c r="H235" s="12">
        <f>SUM(H236,H240,H245)</f>
        <v>2284237.9</v>
      </c>
      <c r="I235" s="12">
        <f>SUM(I236,I240,I245)</f>
        <v>3518829</v>
      </c>
      <c r="J235" s="5">
        <f t="shared" si="3"/>
        <v>154.04827141691328</v>
      </c>
    </row>
    <row r="236" spans="1:10" ht="13.5" thickBot="1">
      <c r="A236" s="3" t="s">
        <v>3</v>
      </c>
      <c r="B236" s="3" t="s">
        <v>201</v>
      </c>
      <c r="C236" s="3" t="s">
        <v>3</v>
      </c>
      <c r="D236" s="4" t="s">
        <v>202</v>
      </c>
      <c r="E236" s="12">
        <f>SUM(E237:E238)</f>
        <v>3500000</v>
      </c>
      <c r="F236" s="12">
        <f>SUM(F237:F238)</f>
        <v>842671.53</v>
      </c>
      <c r="G236" s="5">
        <f>0-0</f>
        <v>0</v>
      </c>
      <c r="H236" s="12">
        <f>SUM(H237:H238)</f>
        <v>1741522</v>
      </c>
      <c r="I236" s="12">
        <f>SUM(I237:I238)</f>
        <v>3328829</v>
      </c>
      <c r="J236" s="5">
        <f t="shared" si="3"/>
        <v>191.1448147080542</v>
      </c>
    </row>
    <row r="237" spans="1:10" ht="39" thickBot="1">
      <c r="A237" s="3" t="s">
        <v>3</v>
      </c>
      <c r="B237" s="3" t="s">
        <v>3</v>
      </c>
      <c r="C237" s="3" t="s">
        <v>32</v>
      </c>
      <c r="D237" s="4" t="s">
        <v>33</v>
      </c>
      <c r="E237" s="5">
        <v>0</v>
      </c>
      <c r="F237" s="5">
        <v>842671.53</v>
      </c>
      <c r="G237" s="5">
        <v>5.8</v>
      </c>
      <c r="H237" s="5">
        <v>1741522</v>
      </c>
      <c r="I237" s="5">
        <v>3328829</v>
      </c>
      <c r="J237" s="5">
        <f t="shared" si="3"/>
        <v>191.1448147080542</v>
      </c>
    </row>
    <row r="238" spans="1:10" ht="13.5" thickBot="1">
      <c r="A238" s="3" t="s">
        <v>3</v>
      </c>
      <c r="B238" s="3" t="s">
        <v>3</v>
      </c>
      <c r="C238" s="3" t="s">
        <v>23</v>
      </c>
      <c r="D238" s="4" t="s">
        <v>24</v>
      </c>
      <c r="E238" s="5">
        <v>3500000</v>
      </c>
      <c r="F238" s="5">
        <v>0</v>
      </c>
      <c r="G238" s="5">
        <f>0-0</f>
        <v>0</v>
      </c>
      <c r="H238" s="5">
        <v>0</v>
      </c>
      <c r="I238" s="5">
        <v>0</v>
      </c>
      <c r="J238" s="5">
        <v>0</v>
      </c>
    </row>
    <row r="239" spans="1:10" s="10" customFormat="1" ht="13.5" thickBot="1">
      <c r="A239" s="7"/>
      <c r="B239" s="7"/>
      <c r="C239" s="7"/>
      <c r="D239" s="8"/>
      <c r="E239" s="9"/>
      <c r="F239" s="9"/>
      <c r="G239" s="9"/>
      <c r="H239" s="9"/>
      <c r="I239" s="9"/>
      <c r="J239" s="9"/>
    </row>
    <row r="240" spans="1:10" ht="13.5" thickBot="1">
      <c r="A240" s="3" t="s">
        <v>3</v>
      </c>
      <c r="B240" s="3" t="s">
        <v>203</v>
      </c>
      <c r="C240" s="3" t="s">
        <v>3</v>
      </c>
      <c r="D240" s="4" t="s">
        <v>204</v>
      </c>
      <c r="E240" s="5">
        <v>457960</v>
      </c>
      <c r="F240" s="5">
        <v>465940.84</v>
      </c>
      <c r="G240" s="5">
        <v>101.74</v>
      </c>
      <c r="H240" s="12">
        <f>SUM(H241:H243)</f>
        <v>467715.9</v>
      </c>
      <c r="I240" s="12">
        <f>SUM(I241:I243)</f>
        <v>10000</v>
      </c>
      <c r="J240" s="5">
        <f t="shared" si="3"/>
        <v>2.138050042771691</v>
      </c>
    </row>
    <row r="241" spans="1:10" ht="13.5" thickBot="1">
      <c r="A241" s="3" t="s">
        <v>3</v>
      </c>
      <c r="B241" s="3" t="s">
        <v>3</v>
      </c>
      <c r="C241" s="3" t="s">
        <v>23</v>
      </c>
      <c r="D241" s="4" t="s">
        <v>24</v>
      </c>
      <c r="E241" s="5">
        <v>10000</v>
      </c>
      <c r="F241" s="5">
        <v>18224.94</v>
      </c>
      <c r="G241" s="5">
        <v>182.25</v>
      </c>
      <c r="H241" s="5">
        <v>20000</v>
      </c>
      <c r="I241" s="5">
        <v>10000</v>
      </c>
      <c r="J241" s="5">
        <f t="shared" si="3"/>
        <v>50</v>
      </c>
    </row>
    <row r="242" spans="1:10" ht="13.5" thickBot="1">
      <c r="A242" s="3" t="s">
        <v>3</v>
      </c>
      <c r="B242" s="3" t="s">
        <v>3</v>
      </c>
      <c r="C242" s="3" t="s">
        <v>25</v>
      </c>
      <c r="D242" s="4" t="s">
        <v>26</v>
      </c>
      <c r="E242" s="5">
        <f>0-0</f>
        <v>0</v>
      </c>
      <c r="F242" s="5">
        <v>1.06</v>
      </c>
      <c r="G242" s="5">
        <v>0</v>
      </c>
      <c r="H242" s="5">
        <v>1.06</v>
      </c>
      <c r="I242" s="5">
        <f>0-0</f>
        <v>0</v>
      </c>
      <c r="J242" s="5">
        <f t="shared" si="3"/>
        <v>0</v>
      </c>
    </row>
    <row r="243" spans="1:10" s="22" customFormat="1" ht="57.75" customHeight="1" thickBot="1">
      <c r="A243" s="20" t="s">
        <v>3</v>
      </c>
      <c r="B243" s="20" t="s">
        <v>3</v>
      </c>
      <c r="C243" s="20" t="s">
        <v>205</v>
      </c>
      <c r="D243" s="21" t="s">
        <v>206</v>
      </c>
      <c r="E243" s="18">
        <v>447960</v>
      </c>
      <c r="F243" s="18">
        <v>447714.84</v>
      </c>
      <c r="G243" s="18">
        <v>99.95</v>
      </c>
      <c r="H243" s="18">
        <v>447714.84</v>
      </c>
      <c r="I243" s="18">
        <v>0</v>
      </c>
      <c r="J243" s="18">
        <f t="shared" si="3"/>
        <v>0</v>
      </c>
    </row>
    <row r="244" spans="1:10" s="10" customFormat="1" ht="10.5" customHeight="1" thickBot="1">
      <c r="A244" s="7"/>
      <c r="B244" s="7"/>
      <c r="C244" s="7"/>
      <c r="D244" s="8"/>
      <c r="E244" s="9"/>
      <c r="F244" s="9"/>
      <c r="G244" s="9"/>
      <c r="H244" s="9"/>
      <c r="I244" s="9"/>
      <c r="J244" s="9"/>
    </row>
    <row r="245" spans="1:10" ht="26.25" thickBot="1">
      <c r="A245" s="3" t="s">
        <v>3</v>
      </c>
      <c r="B245" s="3" t="s">
        <v>207</v>
      </c>
      <c r="C245" s="3" t="s">
        <v>3</v>
      </c>
      <c r="D245" s="4" t="s">
        <v>208</v>
      </c>
      <c r="E245" s="5">
        <v>180000</v>
      </c>
      <c r="F245" s="5">
        <v>63693.6</v>
      </c>
      <c r="G245" s="5">
        <v>35.39</v>
      </c>
      <c r="H245" s="12">
        <f>SUM(H246)</f>
        <v>75000</v>
      </c>
      <c r="I245" s="12">
        <f>SUM(I246)</f>
        <v>180000</v>
      </c>
      <c r="J245" s="5">
        <f t="shared" si="3"/>
        <v>240</v>
      </c>
    </row>
    <row r="246" spans="1:10" ht="15.75" customHeight="1" thickBot="1">
      <c r="A246" s="3" t="s">
        <v>3</v>
      </c>
      <c r="B246" s="3" t="s">
        <v>3</v>
      </c>
      <c r="C246" s="3" t="s">
        <v>23</v>
      </c>
      <c r="D246" s="4" t="s">
        <v>24</v>
      </c>
      <c r="E246" s="5">
        <v>180000</v>
      </c>
      <c r="F246" s="5">
        <v>63693.6</v>
      </c>
      <c r="G246" s="5">
        <v>35.39</v>
      </c>
      <c r="H246" s="5">
        <v>75000</v>
      </c>
      <c r="I246" s="5">
        <v>180000</v>
      </c>
      <c r="J246" s="5">
        <f t="shared" si="3"/>
        <v>240</v>
      </c>
    </row>
    <row r="247" spans="7:10" ht="12.75" customHeight="1" thickBot="1">
      <c r="G247" s="32"/>
      <c r="J247" s="9"/>
    </row>
    <row r="248" spans="1:10" ht="13.5" thickBot="1">
      <c r="A248" s="3" t="s">
        <v>209</v>
      </c>
      <c r="B248" s="3" t="s">
        <v>3</v>
      </c>
      <c r="C248" s="3" t="s">
        <v>3</v>
      </c>
      <c r="D248" s="4" t="s">
        <v>210</v>
      </c>
      <c r="E248" s="5">
        <f>0-0</f>
        <v>0</v>
      </c>
      <c r="F248" s="5">
        <v>12607.96</v>
      </c>
      <c r="G248" s="31">
        <v>0</v>
      </c>
      <c r="H248" s="12">
        <f>SUM(H249)</f>
        <v>12607.96</v>
      </c>
      <c r="I248" s="12">
        <f>SUM(I249)</f>
        <v>0</v>
      </c>
      <c r="J248" s="5">
        <f t="shared" si="3"/>
        <v>0</v>
      </c>
    </row>
    <row r="249" spans="1:10" ht="13.5" thickBot="1">
      <c r="A249" s="3" t="s">
        <v>3</v>
      </c>
      <c r="B249" s="3" t="s">
        <v>211</v>
      </c>
      <c r="C249" s="3" t="s">
        <v>3</v>
      </c>
      <c r="D249" s="4" t="s">
        <v>212</v>
      </c>
      <c r="E249" s="5">
        <f>0-0</f>
        <v>0</v>
      </c>
      <c r="F249" s="5">
        <v>12607.96</v>
      </c>
      <c r="G249" s="30">
        <v>0</v>
      </c>
      <c r="H249" s="12">
        <f>SUM(H250)</f>
        <v>12607.96</v>
      </c>
      <c r="I249" s="12">
        <f>SUM(I250)</f>
        <v>0</v>
      </c>
      <c r="J249" s="5">
        <f t="shared" si="3"/>
        <v>0</v>
      </c>
    </row>
    <row r="250" spans="1:10" ht="64.5" thickBot="1">
      <c r="A250" s="3" t="s">
        <v>3</v>
      </c>
      <c r="B250" s="3" t="s">
        <v>3</v>
      </c>
      <c r="C250" s="3" t="s">
        <v>150</v>
      </c>
      <c r="D250" s="4" t="s">
        <v>151</v>
      </c>
      <c r="E250" s="5">
        <f>0-0</f>
        <v>0</v>
      </c>
      <c r="F250" s="5">
        <v>12607.96</v>
      </c>
      <c r="G250" s="31">
        <v>0</v>
      </c>
      <c r="H250" s="5">
        <v>12607.96</v>
      </c>
      <c r="I250" s="5">
        <f>0-0</f>
        <v>0</v>
      </c>
      <c r="J250" s="5">
        <f t="shared" si="3"/>
        <v>0</v>
      </c>
    </row>
    <row r="251" ht="12.75" customHeight="1" thickBot="1">
      <c r="J251" s="9"/>
    </row>
    <row r="252" spans="1:10" ht="13.5" thickBot="1">
      <c r="A252" s="3" t="s">
        <v>213</v>
      </c>
      <c r="B252" s="3" t="s">
        <v>3</v>
      </c>
      <c r="C252" s="3" t="s">
        <v>3</v>
      </c>
      <c r="D252" s="4" t="s">
        <v>214</v>
      </c>
      <c r="E252" s="5">
        <v>1076441</v>
      </c>
      <c r="F252" s="5">
        <v>790871.59</v>
      </c>
      <c r="G252" s="5">
        <v>73.47</v>
      </c>
      <c r="H252" s="12">
        <f>SUM(H253,H260,H265)</f>
        <v>1036115.69</v>
      </c>
      <c r="I252" s="12">
        <f>SUM(I253,I260,I265)</f>
        <v>1070390</v>
      </c>
      <c r="J252" s="5">
        <f t="shared" si="3"/>
        <v>103.3079616813833</v>
      </c>
    </row>
    <row r="253" spans="1:10" ht="13.5" thickBot="1">
      <c r="A253" s="3" t="s">
        <v>3</v>
      </c>
      <c r="B253" s="3" t="s">
        <v>215</v>
      </c>
      <c r="C253" s="3" t="s">
        <v>3</v>
      </c>
      <c r="D253" s="4" t="s">
        <v>216</v>
      </c>
      <c r="E253" s="5">
        <v>76441</v>
      </c>
      <c r="F253" s="5">
        <v>274936.27</v>
      </c>
      <c r="G253" s="5">
        <v>359.67</v>
      </c>
      <c r="H253" s="12">
        <f>SUM(H254:H258)</f>
        <v>283107.36</v>
      </c>
      <c r="I253" s="12">
        <f>SUM(I254:I258)</f>
        <v>273410</v>
      </c>
      <c r="J253" s="5">
        <f t="shared" si="3"/>
        <v>96.57467047130108</v>
      </c>
    </row>
    <row r="254" spans="1:10" ht="26.25" thickBot="1">
      <c r="A254" s="3" t="s">
        <v>3</v>
      </c>
      <c r="B254" s="3" t="s">
        <v>3</v>
      </c>
      <c r="C254" s="3" t="s">
        <v>44</v>
      </c>
      <c r="D254" s="4" t="s">
        <v>45</v>
      </c>
      <c r="E254" s="5">
        <v>30441</v>
      </c>
      <c r="F254" s="5">
        <v>94810.57</v>
      </c>
      <c r="G254" s="5">
        <v>311.46</v>
      </c>
      <c r="H254" s="5">
        <v>94810.57</v>
      </c>
      <c r="I254" s="5">
        <v>162130</v>
      </c>
      <c r="J254" s="5">
        <f t="shared" si="3"/>
        <v>171.00414015019632</v>
      </c>
    </row>
    <row r="255" spans="1:10" ht="64.5" thickBot="1">
      <c r="A255" s="3" t="s">
        <v>3</v>
      </c>
      <c r="B255" s="3" t="s">
        <v>3</v>
      </c>
      <c r="C255" s="3" t="s">
        <v>8</v>
      </c>
      <c r="D255" s="4" t="s">
        <v>9</v>
      </c>
      <c r="E255" s="5">
        <v>43600</v>
      </c>
      <c r="F255" s="5">
        <v>51221.24</v>
      </c>
      <c r="G255" s="5">
        <v>117.48</v>
      </c>
      <c r="H255" s="5">
        <v>55000</v>
      </c>
      <c r="I255" s="5">
        <v>63600</v>
      </c>
      <c r="J255" s="5">
        <f t="shared" si="3"/>
        <v>115.63636363636363</v>
      </c>
    </row>
    <row r="256" spans="1:10" ht="13.5" thickBot="1">
      <c r="A256" s="3" t="s">
        <v>3</v>
      </c>
      <c r="B256" s="3" t="s">
        <v>3</v>
      </c>
      <c r="C256" s="3" t="s">
        <v>54</v>
      </c>
      <c r="D256" s="4" t="s">
        <v>55</v>
      </c>
      <c r="E256" s="5">
        <v>2400</v>
      </c>
      <c r="F256" s="5">
        <v>1182.18</v>
      </c>
      <c r="G256" s="5">
        <v>49.26</v>
      </c>
      <c r="H256" s="5">
        <v>5000</v>
      </c>
      <c r="I256" s="5">
        <v>5400</v>
      </c>
      <c r="J256" s="5">
        <f t="shared" si="3"/>
        <v>108</v>
      </c>
    </row>
    <row r="257" spans="1:10" ht="13.5" thickBot="1">
      <c r="A257" s="3" t="s">
        <v>3</v>
      </c>
      <c r="B257" s="3" t="s">
        <v>3</v>
      </c>
      <c r="C257" s="3" t="s">
        <v>25</v>
      </c>
      <c r="D257" s="4" t="s">
        <v>26</v>
      </c>
      <c r="E257" s="5">
        <f aca="true" t="shared" si="4" ref="E257:E263">0-0</f>
        <v>0</v>
      </c>
      <c r="F257" s="5">
        <v>1705.49</v>
      </c>
      <c r="G257" s="29">
        <v>0</v>
      </c>
      <c r="H257" s="5">
        <v>2280</v>
      </c>
      <c r="I257" s="5">
        <v>2280</v>
      </c>
      <c r="J257" s="5">
        <f t="shared" si="3"/>
        <v>100</v>
      </c>
    </row>
    <row r="258" spans="1:10" ht="13.5" thickBot="1">
      <c r="A258" s="3" t="s">
        <v>3</v>
      </c>
      <c r="B258" s="3" t="s">
        <v>3</v>
      </c>
      <c r="C258" s="3" t="s">
        <v>10</v>
      </c>
      <c r="D258" s="4" t="s">
        <v>11</v>
      </c>
      <c r="E258" s="5">
        <f t="shared" si="4"/>
        <v>0</v>
      </c>
      <c r="F258" s="5">
        <v>126016.79</v>
      </c>
      <c r="G258" s="13">
        <v>0</v>
      </c>
      <c r="H258" s="5">
        <v>126016.79</v>
      </c>
      <c r="I258" s="5">
        <v>40000</v>
      </c>
      <c r="J258" s="5">
        <f t="shared" si="3"/>
        <v>31.741802024952392</v>
      </c>
    </row>
    <row r="259" spans="1:10" s="10" customFormat="1" ht="13.5" thickBot="1">
      <c r="A259" s="7"/>
      <c r="B259" s="7"/>
      <c r="C259" s="7"/>
      <c r="D259" s="8"/>
      <c r="E259" s="9"/>
      <c r="F259" s="9"/>
      <c r="G259" s="9"/>
      <c r="H259" s="9"/>
      <c r="I259" s="9"/>
      <c r="J259" s="9"/>
    </row>
    <row r="260" spans="1:10" ht="13.5" thickBot="1">
      <c r="A260" s="3" t="s">
        <v>3</v>
      </c>
      <c r="B260" s="3" t="s">
        <v>217</v>
      </c>
      <c r="C260" s="3" t="s">
        <v>3</v>
      </c>
      <c r="D260" s="4" t="s">
        <v>218</v>
      </c>
      <c r="E260" s="5">
        <f t="shared" si="4"/>
        <v>0</v>
      </c>
      <c r="F260" s="5">
        <v>17.33</v>
      </c>
      <c r="G260" s="29">
        <v>0</v>
      </c>
      <c r="H260" s="12">
        <f>SUM(H261:H263)</f>
        <v>17.33</v>
      </c>
      <c r="I260" s="12">
        <f>SUM(I261:I263)</f>
        <v>0</v>
      </c>
      <c r="J260" s="5">
        <f t="shared" si="3"/>
        <v>0</v>
      </c>
    </row>
    <row r="261" spans="1:10" ht="13.5" thickBot="1">
      <c r="A261" s="3" t="s">
        <v>3</v>
      </c>
      <c r="B261" s="3" t="s">
        <v>3</v>
      </c>
      <c r="C261" s="3" t="s">
        <v>25</v>
      </c>
      <c r="D261" s="4" t="s">
        <v>26</v>
      </c>
      <c r="E261" s="5">
        <f t="shared" si="4"/>
        <v>0</v>
      </c>
      <c r="F261" s="5">
        <v>0.13</v>
      </c>
      <c r="G261" s="30">
        <v>0</v>
      </c>
      <c r="H261" s="5">
        <v>0.13</v>
      </c>
      <c r="I261" s="5">
        <f>0-0</f>
        <v>0</v>
      </c>
      <c r="J261" s="5">
        <f t="shared" si="3"/>
        <v>0</v>
      </c>
    </row>
    <row r="262" spans="1:10" ht="13.5" thickBot="1">
      <c r="A262" s="3" t="s">
        <v>3</v>
      </c>
      <c r="B262" s="3" t="s">
        <v>3</v>
      </c>
      <c r="C262" s="3" t="s">
        <v>10</v>
      </c>
      <c r="D262" s="4" t="s">
        <v>11</v>
      </c>
      <c r="E262" s="5">
        <f t="shared" si="4"/>
        <v>0</v>
      </c>
      <c r="F262" s="5">
        <f>0-0</f>
        <v>0</v>
      </c>
      <c r="G262" s="30">
        <v>0</v>
      </c>
      <c r="H262" s="5">
        <f>0-0</f>
        <v>0</v>
      </c>
      <c r="I262" s="5">
        <f>0-0</f>
        <v>0</v>
      </c>
      <c r="J262" s="5">
        <v>0</v>
      </c>
    </row>
    <row r="263" spans="1:10" ht="64.5" thickBot="1">
      <c r="A263" s="3" t="s">
        <v>3</v>
      </c>
      <c r="B263" s="3" t="s">
        <v>3</v>
      </c>
      <c r="C263" s="3" t="s">
        <v>150</v>
      </c>
      <c r="D263" s="4" t="s">
        <v>151</v>
      </c>
      <c r="E263" s="5">
        <f t="shared" si="4"/>
        <v>0</v>
      </c>
      <c r="F263" s="5">
        <v>17.2</v>
      </c>
      <c r="G263" s="30">
        <v>0</v>
      </c>
      <c r="H263" s="5">
        <v>17.2</v>
      </c>
      <c r="I263" s="5">
        <f>0-0</f>
        <v>0</v>
      </c>
      <c r="J263" s="5">
        <f t="shared" si="3"/>
        <v>0</v>
      </c>
    </row>
    <row r="264" spans="1:10" s="10" customFormat="1" ht="13.5" thickBot="1">
      <c r="A264" s="7"/>
      <c r="B264" s="7"/>
      <c r="C264" s="7"/>
      <c r="D264" s="8"/>
      <c r="E264" s="9"/>
      <c r="F264" s="9"/>
      <c r="G264" s="34"/>
      <c r="H264" s="9"/>
      <c r="I264" s="9"/>
      <c r="J264" s="9"/>
    </row>
    <row r="265" spans="1:10" ht="13.5" thickBot="1">
      <c r="A265" s="3" t="s">
        <v>3</v>
      </c>
      <c r="B265" s="3" t="s">
        <v>219</v>
      </c>
      <c r="C265" s="3" t="s">
        <v>3</v>
      </c>
      <c r="D265" s="4" t="s">
        <v>7</v>
      </c>
      <c r="E265" s="5">
        <v>1000000</v>
      </c>
      <c r="F265" s="5">
        <v>515917.99</v>
      </c>
      <c r="G265" s="5">
        <v>51.59</v>
      </c>
      <c r="H265" s="12">
        <f>SUM(H266:H269)</f>
        <v>752991</v>
      </c>
      <c r="I265" s="12">
        <f>SUM(I266:I269)</f>
        <v>796980</v>
      </c>
      <c r="J265" s="5">
        <f t="shared" si="3"/>
        <v>105.84190249285848</v>
      </c>
    </row>
    <row r="266" spans="1:10" ht="64.5" thickBot="1">
      <c r="A266" s="3" t="s">
        <v>3</v>
      </c>
      <c r="B266" s="3" t="s">
        <v>3</v>
      </c>
      <c r="C266" s="3" t="s">
        <v>8</v>
      </c>
      <c r="D266" s="4" t="s">
        <v>9</v>
      </c>
      <c r="E266" s="5">
        <v>19000</v>
      </c>
      <c r="F266" s="5">
        <v>38116.9</v>
      </c>
      <c r="G266" s="5">
        <v>200.62</v>
      </c>
      <c r="H266" s="5">
        <v>52000</v>
      </c>
      <c r="I266" s="5">
        <v>50000</v>
      </c>
      <c r="J266" s="5">
        <f t="shared" si="3"/>
        <v>96.15384615384616</v>
      </c>
    </row>
    <row r="267" spans="1:10" ht="13.5" thickBot="1">
      <c r="A267" s="3" t="s">
        <v>3</v>
      </c>
      <c r="B267" s="3" t="s">
        <v>3</v>
      </c>
      <c r="C267" s="3" t="s">
        <v>54</v>
      </c>
      <c r="D267" s="4" t="s">
        <v>55</v>
      </c>
      <c r="E267" s="5">
        <v>981000</v>
      </c>
      <c r="F267" s="5">
        <v>477058.21</v>
      </c>
      <c r="G267" s="5">
        <v>48.63</v>
      </c>
      <c r="H267" s="5">
        <v>700000</v>
      </c>
      <c r="I267" s="5">
        <v>746000</v>
      </c>
      <c r="J267" s="5">
        <f t="shared" si="3"/>
        <v>106.57142857142856</v>
      </c>
    </row>
    <row r="268" spans="1:10" ht="13.5" thickBot="1">
      <c r="A268" s="3" t="s">
        <v>3</v>
      </c>
      <c r="B268" s="3" t="s">
        <v>3</v>
      </c>
      <c r="C268" s="3" t="s">
        <v>25</v>
      </c>
      <c r="D268" s="4" t="s">
        <v>26</v>
      </c>
      <c r="E268" s="5">
        <f>0-0</f>
        <v>0</v>
      </c>
      <c r="F268" s="5">
        <v>731.88</v>
      </c>
      <c r="G268" s="29">
        <v>0</v>
      </c>
      <c r="H268" s="5">
        <v>980</v>
      </c>
      <c r="I268" s="5">
        <v>980</v>
      </c>
      <c r="J268" s="5">
        <f>SUM(I268/H268)*100</f>
        <v>100</v>
      </c>
    </row>
    <row r="269" spans="1:10" ht="13.5" thickBot="1">
      <c r="A269" s="3" t="s">
        <v>3</v>
      </c>
      <c r="B269" s="3" t="s">
        <v>3</v>
      </c>
      <c r="C269" s="3" t="s">
        <v>10</v>
      </c>
      <c r="D269" s="4" t="s">
        <v>11</v>
      </c>
      <c r="E269" s="5">
        <f>0-0</f>
        <v>0</v>
      </c>
      <c r="F269" s="5">
        <v>11</v>
      </c>
      <c r="G269" s="30">
        <v>0</v>
      </c>
      <c r="H269" s="5">
        <v>11</v>
      </c>
      <c r="I269" s="5">
        <f>0-0</f>
        <v>0</v>
      </c>
      <c r="J269" s="5">
        <f>SUM(I269/H269)*100</f>
        <v>0</v>
      </c>
    </row>
    <row r="270" ht="12.75" customHeight="1" thickBot="1">
      <c r="J270" s="11"/>
    </row>
    <row r="271" spans="1:10" s="6" customFormat="1" ht="16.5" thickBot="1">
      <c r="A271" s="51"/>
      <c r="B271" s="51"/>
      <c r="C271" s="51"/>
      <c r="D271" s="14" t="s">
        <v>220</v>
      </c>
      <c r="E271" s="15">
        <f>SUM(E252,E248,E235,E227,E217,E174,E167,E139,E123,E88,E84,E80,E76,E64,E53,E29,E17,E13,E7)</f>
        <v>100054786.78</v>
      </c>
      <c r="F271" s="15">
        <f>SUM(F252,F248,F235,F227,F217,F174,F167,F139,F123,F88,F84,F80,F76,F64,F53,F29,F17,F13,F7)</f>
        <v>72548537.9</v>
      </c>
      <c r="G271" s="16">
        <f>SUM(F271/E271)*100</f>
        <v>72.50881265632937</v>
      </c>
      <c r="H271" s="15">
        <f>SUM(H252,H248,H235,H227,H217,H174,H167,H139,H123,H88,H84,H80,H76,H64,H53,H29,H17,H13,H7)</f>
        <v>95540897.56</v>
      </c>
      <c r="I271" s="15">
        <f>SUM(I252,I248,I235,I227,I217,I174,I167,I139,I123,I88,I84,I80,I76,I64,I53,I29,I17,I13,I7)</f>
        <v>99978889</v>
      </c>
      <c r="J271" s="16">
        <f>SUM(I271/H271)*100</f>
        <v>104.64512219723802</v>
      </c>
    </row>
  </sheetData>
  <mergeCells count="3">
    <mergeCell ref="A2:D2"/>
    <mergeCell ref="A3:B3"/>
    <mergeCell ref="A271:C271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scale="69" r:id="rId1"/>
  <headerFooter alignWithMargins="0">
    <oddFooter>&amp;CStrona &amp;P</oddFooter>
  </headerFooter>
  <rowBreaks count="10" manualBreakCount="10">
    <brk id="27" max="9" man="1"/>
    <brk id="56" max="9" man="1"/>
    <brk id="78" max="9" man="1"/>
    <brk id="101" max="9" man="1"/>
    <brk id="138" max="9" man="1"/>
    <brk id="163" max="9" man="1"/>
    <brk id="187" max="9" man="1"/>
    <brk id="210" max="9" man="1"/>
    <brk id="230" max="9" man="1"/>
    <brk id="2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w Brzegu</cp:lastModifiedBy>
  <cp:lastPrinted>2013-11-13T12:51:30Z</cp:lastPrinted>
  <dcterms:created xsi:type="dcterms:W3CDTF">2013-10-23T08:49:14Z</dcterms:created>
  <dcterms:modified xsi:type="dcterms:W3CDTF">2013-11-13T12:56:38Z</dcterms:modified>
  <cp:category/>
  <cp:version/>
  <cp:contentType/>
  <cp:contentStatus/>
</cp:coreProperties>
</file>