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'Arkusz1'!$B$2:$I$398</definedName>
  </definedNames>
  <calcPr fullCalcOnLoad="1"/>
</workbook>
</file>

<file path=xl/sharedStrings.xml><?xml version="1.0" encoding="utf-8"?>
<sst xmlns="http://schemas.openxmlformats.org/spreadsheetml/2006/main" count="211" uniqueCount="194">
  <si>
    <t>Wyszczególnienie</t>
  </si>
  <si>
    <t>Dział 600  Transport i łączność</t>
  </si>
  <si>
    <t>Rozdział 60016 Drogi publiczne gminne</t>
  </si>
  <si>
    <t xml:space="preserve">w tym: </t>
  </si>
  <si>
    <t>Dział  700  Gospodarka mieszkaniowa</t>
  </si>
  <si>
    <t xml:space="preserve">rozdz. 70005  - gospodarka gruntami i nieruchomościami </t>
  </si>
  <si>
    <t>rozdz. 70095 - pozostała działalność</t>
  </si>
  <si>
    <t>Dział  710  Działalność usługowa</t>
  </si>
  <si>
    <t>rozdz. 71014  -  opracowania geodezyjne i kartograficzne</t>
  </si>
  <si>
    <t>rozdz.71004  -  plany zagospodarowania przestrzennego</t>
  </si>
  <si>
    <t>* wydatki związane z promocją miasta</t>
  </si>
  <si>
    <t>Dział 750  Administracja publiczna</t>
  </si>
  <si>
    <t>rozdz. 75011- urzędy wojewódzkie</t>
  </si>
  <si>
    <t>* zadania zlecone (USC, OC, ewidencja ludności, wydawanie dowodów osobistych, ewidencja dział. Gospodarczej)</t>
  </si>
  <si>
    <t>* zadania realizowane na podstawie porozumień z orga.dmin.rządowej ( wydawanie paszportów)</t>
  </si>
  <si>
    <t>rozdz.75022 - rada miasta</t>
  </si>
  <si>
    <t>* diety radnych</t>
  </si>
  <si>
    <t>* inne wydatki rzeczowe</t>
  </si>
  <si>
    <t>rozdz. 75023 - urząd  miasta</t>
  </si>
  <si>
    <t>* płace i pochodne od płac</t>
  </si>
  <si>
    <t>* komputeryzacja Urzędu    &amp; 6060</t>
  </si>
  <si>
    <t>rozdz. 75095 - pozostała działalność</t>
  </si>
  <si>
    <t>* składka członkowska m.Brzeg w Związku Miast  Polskich</t>
  </si>
  <si>
    <t>Dział 751 Urzędy naczelnych organów władzy państwowej, kontroli i ochrony prawa oraz sądownictwa</t>
  </si>
  <si>
    <t>rozdz. 75101 - urzędy naczelnych organów władzy państwowej , kontroli i ochrony prawa</t>
  </si>
  <si>
    <t>* zadanie zlecone - koszty prowadzenia stałego rejestru wyborców</t>
  </si>
  <si>
    <t>Dział  754  Bezpieczeństwo publiczne i ochrona przeciwpożarowa</t>
  </si>
  <si>
    <t>rozdz. 75405 - komendy powiatowe Policji</t>
  </si>
  <si>
    <t>* realizacja części zadań po zlikwidowanej Straży Miejskiej</t>
  </si>
  <si>
    <t>rozdz. 75414 - obrona cywilna</t>
  </si>
  <si>
    <t>* zadanie zlecone - zakup materiałów do utrzymania i konserwacji sprzętu</t>
  </si>
  <si>
    <t>rozdz. 75416 - Straż Miejska</t>
  </si>
  <si>
    <t>* pozostałe wydatki</t>
  </si>
  <si>
    <t>Dział 757  Obsługa długu publicznego</t>
  </si>
  <si>
    <t>rozdz. 75702 - obsługa papierów wartościowych, kredytów i pożyczek jednostek sam.terytorialnego</t>
  </si>
  <si>
    <t>Dział  758  Różne rozliczenia</t>
  </si>
  <si>
    <t>rozdz. 75818 - rezerwy ogólne i celowe</t>
  </si>
  <si>
    <t>* rezerwa ogólna</t>
  </si>
  <si>
    <t>Dział  801 Oświata i wychowanie</t>
  </si>
  <si>
    <t>rozdz. 80101 - szkoły podstawowe</t>
  </si>
  <si>
    <t>* utrzymanie szkół w ramach subwencji</t>
  </si>
  <si>
    <t>* wydatki poza subwencją</t>
  </si>
  <si>
    <t>w tym:</t>
  </si>
  <si>
    <t>dotacja na utrzymanie przedszkoli</t>
  </si>
  <si>
    <t>rozdz. 80110 - gimnazja</t>
  </si>
  <si>
    <t>utrzymanie gimnazjów w ramach subwencji</t>
  </si>
  <si>
    <t>wydatki poza subwencją</t>
  </si>
  <si>
    <t>Dział 851 Ochrona zdrowia</t>
  </si>
  <si>
    <t>rozdz. 85154 - przeciwdziałanie alkoholizmowi</t>
  </si>
  <si>
    <t>Dział 853 Opieka społeczna</t>
  </si>
  <si>
    <t>rozdz. 85302 - domy pomocy społecznej</t>
  </si>
  <si>
    <t>Dzienny Dom Pomocy Społecznej</t>
  </si>
  <si>
    <t>w tym: płace i pochodne</t>
  </si>
  <si>
    <t xml:space="preserve">           pozostałe wydatki</t>
  </si>
  <si>
    <t>rozdz. 85305 - żłobki</t>
  </si>
  <si>
    <t>wydatki związane z profilaktyką i rozwiązywaniem problemów alkoholowych</t>
  </si>
  <si>
    <t>Żłobek Miejski Nr 1</t>
  </si>
  <si>
    <t>Żłobek Miejski Nr 2</t>
  </si>
  <si>
    <t>zadania własne</t>
  </si>
  <si>
    <t>zadania zlecone</t>
  </si>
  <si>
    <t>rozdz. 85315 - dodatki mieszkaniowe</t>
  </si>
  <si>
    <t>wydatki na dodatki mieszkaniowe</t>
  </si>
  <si>
    <t>rozdz.85316 - zasiłki rodzinne, pielęgnacyjne i wychowawcze</t>
  </si>
  <si>
    <t>zadanie zlecone - wydatki na wypłatę zasiłków</t>
  </si>
  <si>
    <t>rozdz.85319 - ośrodki pomocy społecznej</t>
  </si>
  <si>
    <t>udział miasta w utrzymaniu MOPS</t>
  </si>
  <si>
    <t>zadanie zlecone - utrzymanie MOPS</t>
  </si>
  <si>
    <t>rozdz.85328 - usługi opiekuńcze i specjalistyczne  usługi opiekuńcze</t>
  </si>
  <si>
    <t>rozdz. 85395 - pozostała działalność</t>
  </si>
  <si>
    <t>Dział 854 Edukacyjna opieka          wychowawcza</t>
  </si>
  <si>
    <t>rozdz. 85401 - świetlice szkolne</t>
  </si>
  <si>
    <t>utrzymanie świetlic z subwencji</t>
  </si>
  <si>
    <t>Dział 900 Gospodarka komunalna i ochrona środowiska</t>
  </si>
  <si>
    <t>rozdz. 90001 - gospodarka ściekowa i ochrona wód</t>
  </si>
  <si>
    <t>rozdz.90002 - gospodarka odpadami</t>
  </si>
  <si>
    <t>rozdz. 90004 - utrzymanie zieleni w miastach i gminach</t>
  </si>
  <si>
    <t>rozdz.90015 - oświetlenie ulic, placów i dróg</t>
  </si>
  <si>
    <t>w tym: zadanie własne</t>
  </si>
  <si>
    <t xml:space="preserve">           zadanie zlecone</t>
  </si>
  <si>
    <t>rozdz. 90095 - pozostała działalność</t>
  </si>
  <si>
    <t>Dział 921 Kultura i ochrona dziedzictwa narodowego</t>
  </si>
  <si>
    <t>rozdz.90003 -  oczyszczanie miast i wsi</t>
  </si>
  <si>
    <t>rozdz. 92109 - domy i ośrodki kultury, świetlice i kluby</t>
  </si>
  <si>
    <t>dotacja dla Brzeskiego Centrum Kultury</t>
  </si>
  <si>
    <t>rozdz. 92116 - biblioteki</t>
  </si>
  <si>
    <t xml:space="preserve">dotacja dla MBP </t>
  </si>
  <si>
    <t>Dział 926 Kultura fizyczna i sport</t>
  </si>
  <si>
    <t>rozdz. 92601 - obiekty sportowe</t>
  </si>
  <si>
    <t>rozdz.92605 - zadania w zakresie kultury fizycznej i sportu</t>
  </si>
  <si>
    <t>RAZEM    WYDATKI</t>
  </si>
  <si>
    <t>rozdz.92195 - pozostała działalność</t>
  </si>
  <si>
    <t>Rozdział 60004 Lokalny transport zbiorowy</t>
  </si>
  <si>
    <t>* operaty szacunkowe, podziały geodezyjne itp.</t>
  </si>
  <si>
    <t xml:space="preserve">           pozostałe wydatki bieżące</t>
  </si>
  <si>
    <t>* bieżące utrzymanie ratusza i budynku       przy ul. Robotniczej</t>
  </si>
  <si>
    <t>w zł</t>
  </si>
  <si>
    <t>Dział 010 Rolnictwo i łowiectwo</t>
  </si>
  <si>
    <t>Rozdział  01095 Pozostała działalność</t>
  </si>
  <si>
    <t>składka na rzecz Izby Rolniczej</t>
  </si>
  <si>
    <t>P l a n</t>
  </si>
  <si>
    <t>rozdz.70001  Zakłady gosp. mieszkaniowej</t>
  </si>
  <si>
    <t>rozdz.92695 - pozostała działalność</t>
  </si>
  <si>
    <t>rozdz. 80195 - pozostała działalność</t>
  </si>
  <si>
    <t>odpis na zakładowy fundusz świadczeń socjalnych dla nauczycieli emerytów i rencistów</t>
  </si>
  <si>
    <t>Wykonanie</t>
  </si>
  <si>
    <t>%</t>
  </si>
  <si>
    <t>wyk.</t>
  </si>
  <si>
    <t xml:space="preserve"> </t>
  </si>
  <si>
    <t>rozdz. 70004 - różne jednostki obsługi gosp. mieszkaniowej</t>
  </si>
  <si>
    <t>rozdz. 71035  -  cmentarze</t>
  </si>
  <si>
    <t>rozdz. 80113 - dowożenie uczniów do szkół</t>
  </si>
  <si>
    <t>Przewidyw.</t>
  </si>
  <si>
    <t>wykonanie</t>
  </si>
  <si>
    <t>na</t>
  </si>
  <si>
    <t>2002 rok</t>
  </si>
  <si>
    <t>Zapotrzebow.</t>
  </si>
  <si>
    <t>Wsk.</t>
  </si>
  <si>
    <t>7  ;  5</t>
  </si>
  <si>
    <t>rozdz.75704 - rozliczenia z tyt. poręczeń i gwarancji udzielonych przez  SP lub jst</t>
  </si>
  <si>
    <t>rozdz. 85314 - zasiłki i pomoc w naturze oraz składki na ubezpieczenia społeczne</t>
  </si>
  <si>
    <t>rozdz.85313 - składki na ubezpieczenie zdrowotne opłacane za osoby pobierające niektóre świadczenia z pomocy społecznej</t>
  </si>
  <si>
    <t>* dofinansowanie komunikacji miejskiej</t>
  </si>
  <si>
    <t xml:space="preserve"> * odwodnienie, rowy melioracyjne</t>
  </si>
  <si>
    <t>* utrzymanie i monitoring zrekultywowanego wysypiska w Pawłowie</t>
  </si>
  <si>
    <t>* utrzymanie terenów niezagospodarowanych  oraz szaletów miejskich</t>
  </si>
  <si>
    <t>* letnie i zimowe oczyszczanie ulic</t>
  </si>
  <si>
    <t>* prace  porządkowe, pielęgnacyjne zieleni skwerów, parków, konserwacja fos i zbiorników wodnych w parkach</t>
  </si>
  <si>
    <t>* koszty związane  z pozyskaniem opinii do wydania zezwolenia na wycinkę drzew</t>
  </si>
  <si>
    <t>* prace remontowe na terenach zieleni</t>
  </si>
  <si>
    <t>* koszty energii i konserwacji:</t>
  </si>
  <si>
    <t>* oświetlenie świąteczne miasta</t>
  </si>
  <si>
    <t xml:space="preserve">* wyłapywanie bezpańskich psów   </t>
  </si>
  <si>
    <t>* wymiana kulturalna z zagranicą</t>
  </si>
  <si>
    <t>* instytucje kultury - organizacja festiwali i imprez kulturalnych</t>
  </si>
  <si>
    <t>* zobowiązania z tyt. renty wyrównawczej</t>
  </si>
  <si>
    <t>* jednorazowe wypłaty dla Jubilatów - USC</t>
  </si>
  <si>
    <t>* zadanie własne - utrzymanie i konserwacja pomieszczeń magazynu sprzętu OC</t>
  </si>
  <si>
    <t>* odbitki map geodezyjnych, kserokopie map, filmy itp..</t>
  </si>
  <si>
    <t xml:space="preserve"> * dotacja dla MOSiR  - utrzymanie  krytej pływalni i kąpieliska otwartego</t>
  </si>
  <si>
    <t>* nauka pływania</t>
  </si>
  <si>
    <t>* organizacja imprez sportowych</t>
  </si>
  <si>
    <t xml:space="preserve"> * dotacja dla MOSiR  - sport w szkole</t>
  </si>
  <si>
    <t>* usługi świadczone przez kluby sportowe na rzecz miasta</t>
  </si>
  <si>
    <t>* program rehabilitacji osób niepełnospr.</t>
  </si>
  <si>
    <t>* program edukacyjny</t>
  </si>
  <si>
    <t>* nauka pływania w szkołach</t>
  </si>
  <si>
    <t>* dotacja dla Miejskiego Ośrodka Sportu i Rekreacji - na utrzymanie hali sportowej i stadionu</t>
  </si>
  <si>
    <t>* remont cmentarzy wojennych  - dotacja na zadania własne</t>
  </si>
  <si>
    <t>* zobowiazania  po zlikwidowanym zakładzie budżetowym MZMK.</t>
  </si>
  <si>
    <t>rozdz.85404 - przedszkola</t>
  </si>
  <si>
    <t>30.09.2002</t>
  </si>
  <si>
    <t>2003 rok</t>
  </si>
  <si>
    <t>* modernizacja instalacji sanitarnej w budynkach mieszkalnych wielorodzinnych położonych przy ul.Oławskiej wraz z podłączeniem do sieci kanalizacji sanitarnej</t>
  </si>
  <si>
    <t>* odsetki od kredytu krótkoterminowego</t>
  </si>
  <si>
    <t>* odsetki od kredytów i pozyczek długoterminowych</t>
  </si>
  <si>
    <t xml:space="preserve">* udział miasta w utworzeniu i utrzymaniu biura programu ISPA </t>
  </si>
  <si>
    <t>* opłaty związane z wprowadzeniem ścieków opadowych do wód lub ziemi</t>
  </si>
  <si>
    <t xml:space="preserve">* opieka weterynaryjna - umowa z lecznicą </t>
  </si>
  <si>
    <t>rozdz.80114 - zespóły ekonomiczno - administracyjne szkół</t>
  </si>
  <si>
    <t>rozdz.80146 - dokształcanie i doskonalenie nauczycieli</t>
  </si>
  <si>
    <t>wydatki bieżące</t>
  </si>
  <si>
    <t>* dofinansowanie do zakupu karmy dla  bezdomnych zwierząt przetrzymywanych w kojcu na zapleczu Urzędu</t>
  </si>
  <si>
    <t>* umieszczenie zwierząt w schronisku</t>
  </si>
  <si>
    <t>Dział 400 Wytwarzanie i zaopatrzenie w energię elektryczną, gaz i wodę</t>
  </si>
  <si>
    <t>Rozdział 40095 Pozostała działalność</t>
  </si>
  <si>
    <t>* utrzymanie ulic w tym: remonty cząstkowe, oznakowanie pionowe i poziome ,mikrodywaniki,</t>
  </si>
  <si>
    <t>* remont elewacji i dachu w PSP Nr 3 - zobowiązanie z 2001 r.</t>
  </si>
  <si>
    <t>* opłaty na rzecz jedn. Samorządu terytorialnego</t>
  </si>
  <si>
    <t>* podatek od nieruchomości (Pawłów)</t>
  </si>
  <si>
    <t>* składka na rzecz Stowarzyszenia MiG Nadodrzańskich</t>
  </si>
  <si>
    <t>rozdz.85446 - dokształcanie i doskonalenie nauczycieli</t>
  </si>
  <si>
    <t>* zobowiązania z 2001 r. z tyt.poręczenia pożyczki dla  EKOGOK-u</t>
  </si>
  <si>
    <t>* zobowiązania z tyt. poręczenia pożyczki dla EKOGOK-u z 2002 r.</t>
  </si>
  <si>
    <t>*zobowiązania z tyt. poręczenia pożyczki dla EKOGOK-u na 2003 r.</t>
  </si>
  <si>
    <t>* rezerwa celowa - na nieprzewidziane wydatki w oświacie</t>
  </si>
  <si>
    <t>* składka na rzecz EKOGOK</t>
  </si>
  <si>
    <t>* Utworzenie Brzeskiego Przedsiębiorstwa Energetyki Cieplnej Sp. z o.o. ( kapitał założycielski ) &amp; 6010</t>
  </si>
  <si>
    <t>* budowa układu komunikacyjnego wraz z kompleksowym uzbrojeniem terenu po JAR w rejonie ulic: Liliowa, Wileńska  ...kontynuacja  &amp;  6050 (udział własny Gminy Miasto Brzeg, celem uzyskania dotacji na w/w zadanie) &amp; 6050</t>
  </si>
  <si>
    <t xml:space="preserve">* zobowiązania za zarząd nieruchomościami z 2002 r. </t>
  </si>
  <si>
    <t>* miejscowy plan zagospodarowania przestrzennego miasta Brzegu - kontynuacja</t>
  </si>
  <si>
    <t>dotacja  celowa  na realizację porozumienia z gminą Skarbimierz - dowóz  uczniów do gimnazjum.</t>
  </si>
  <si>
    <t>* dokształcanie i doskonalenie nauczycieli</t>
  </si>
  <si>
    <t>wynagrodzenia i pochodne od wynagrodzeń</t>
  </si>
  <si>
    <t>* udział w realizacji inwestycji ZUOK we wsi Gać - zobowiązania z 2002 r. &amp; 6050</t>
  </si>
  <si>
    <t>* uzbrojenie terenu osiedla przy ul.Sikorskiego - budowa ulicy Pierwszej Brygady - zad. Nr 2 &amp; 6050</t>
  </si>
  <si>
    <t>* budowa kanalizacji deszczowej ul. Konopnickiej do Potoku Kościelna &amp; 6050 zobowiązania z umowy z 2002 r.</t>
  </si>
  <si>
    <t>* usuwanie awarii instalacji gazowych</t>
  </si>
  <si>
    <t>utrzymanie zespółu w ramach subwencji</t>
  </si>
  <si>
    <t>* udział w realizacji ochrony wód rzeki Odry, zlewni wody Nysy Kłodzkiej, terenów wodonośnych miasta Brzeg, Oława i Wrocław w ramach Programu ISPA &amp; 6050</t>
  </si>
  <si>
    <t>* dokumentacja przyszłościowa</t>
  </si>
  <si>
    <t>* zobowiązania z 2002 r.</t>
  </si>
  <si>
    <t>* elewacja starówki - rewitalizacja</t>
  </si>
  <si>
    <t xml:space="preserve">Wydatki   2003 rok </t>
  </si>
  <si>
    <t>Plan 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</si>
</sst>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2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72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164" fontId="2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72" fontId="2" fillId="0" borderId="17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164" fontId="2" fillId="0" borderId="14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164" fontId="2" fillId="0" borderId="27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vertical="top" wrapText="1" shrinkToFit="1"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 vertical="top" wrapText="1"/>
    </xf>
    <xf numFmtId="172" fontId="2" fillId="0" borderId="13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172" fontId="2" fillId="0" borderId="22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3" fillId="0" borderId="1" xfId="0" applyFont="1" applyBorder="1" applyAlignment="1">
      <alignment/>
    </xf>
    <xf numFmtId="164" fontId="1" fillId="0" borderId="28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29" xfId="0" applyFont="1" applyBorder="1" applyAlignment="1">
      <alignment vertical="top" wrapText="1"/>
    </xf>
    <xf numFmtId="164" fontId="1" fillId="0" borderId="29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/>
    </xf>
    <xf numFmtId="172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436"/>
  <sheetViews>
    <sheetView tabSelected="1" zoomScale="75" zoomScaleNormal="75" zoomScaleSheetLayoutView="50" workbookViewId="0" topLeftCell="A90">
      <selection activeCell="K104" sqref="K104"/>
    </sheetView>
  </sheetViews>
  <sheetFormatPr defaultColWidth="9.00390625" defaultRowHeight="12.75"/>
  <cols>
    <col min="1" max="1" width="6.125" style="0" customWidth="1"/>
    <col min="2" max="2" width="53.375" style="0" customWidth="1"/>
    <col min="3" max="4" width="15.00390625" style="0" hidden="1" customWidth="1"/>
    <col min="5" max="5" width="9.125" style="0" hidden="1" customWidth="1"/>
    <col min="6" max="6" width="15.125" style="0" hidden="1" customWidth="1"/>
    <col min="7" max="7" width="15.00390625" style="0" hidden="1" customWidth="1"/>
    <col min="8" max="8" width="31.625" style="0" customWidth="1"/>
    <col min="9" max="9" width="11.125" style="0" hidden="1" customWidth="1"/>
  </cols>
  <sheetData>
    <row r="2" spans="1:9" ht="15.75">
      <c r="A2" s="3"/>
      <c r="B2" s="4" t="s">
        <v>192</v>
      </c>
      <c r="C2" s="3"/>
      <c r="D2" s="3"/>
      <c r="E2" s="3"/>
      <c r="F2" s="3"/>
      <c r="G2" s="3"/>
      <c r="H2" s="3"/>
      <c r="I2" s="3"/>
    </row>
    <row r="3" spans="1:9" ht="15.75">
      <c r="A3" s="3"/>
      <c r="B3" s="4"/>
      <c r="C3" s="3"/>
      <c r="D3" s="3"/>
      <c r="E3" s="3"/>
      <c r="F3" s="3"/>
      <c r="G3" s="3"/>
      <c r="H3" s="3"/>
      <c r="I3" s="3"/>
    </row>
    <row r="4" spans="1:9" ht="15.75" thickBot="1">
      <c r="A4" s="3"/>
      <c r="B4" s="3"/>
      <c r="C4" s="5"/>
      <c r="D4" s="5" t="s">
        <v>107</v>
      </c>
      <c r="E4" s="5"/>
      <c r="F4" s="5"/>
      <c r="G4" s="5"/>
      <c r="H4" s="5" t="s">
        <v>95</v>
      </c>
      <c r="I4" s="5"/>
    </row>
    <row r="5" spans="1:9" ht="15.75">
      <c r="A5" s="3"/>
      <c r="B5" s="6"/>
      <c r="C5" s="7"/>
      <c r="D5" s="7"/>
      <c r="E5" s="7"/>
      <c r="F5" s="7"/>
      <c r="G5" s="7"/>
      <c r="H5" s="7"/>
      <c r="I5" s="7"/>
    </row>
    <row r="6" spans="1:9" ht="15.75">
      <c r="A6" s="3"/>
      <c r="B6" s="8" t="s">
        <v>0</v>
      </c>
      <c r="C6" s="9" t="s">
        <v>99</v>
      </c>
      <c r="D6" s="9" t="s">
        <v>104</v>
      </c>
      <c r="E6" s="9" t="s">
        <v>105</v>
      </c>
      <c r="F6" s="9" t="s">
        <v>111</v>
      </c>
      <c r="G6" s="9" t="s">
        <v>115</v>
      </c>
      <c r="H6" s="9" t="s">
        <v>193</v>
      </c>
      <c r="I6" s="9" t="s">
        <v>116</v>
      </c>
    </row>
    <row r="7" spans="1:9" ht="15.75">
      <c r="A7" s="3"/>
      <c r="B7" s="10"/>
      <c r="C7" s="9">
        <v>2002</v>
      </c>
      <c r="D7" s="9" t="s">
        <v>150</v>
      </c>
      <c r="E7" s="9" t="s">
        <v>106</v>
      </c>
      <c r="F7" s="9" t="s">
        <v>112</v>
      </c>
      <c r="G7" s="9" t="s">
        <v>113</v>
      </c>
      <c r="H7" s="9">
        <v>2003</v>
      </c>
      <c r="I7" s="59" t="s">
        <v>117</v>
      </c>
    </row>
    <row r="8" spans="1:9" ht="16.5" thickBot="1">
      <c r="A8" s="3"/>
      <c r="B8" s="11"/>
      <c r="C8" s="12"/>
      <c r="D8" s="12"/>
      <c r="E8" s="12"/>
      <c r="F8" s="12" t="s">
        <v>114</v>
      </c>
      <c r="G8" s="12" t="s">
        <v>151</v>
      </c>
      <c r="H8" s="12"/>
      <c r="I8" s="12"/>
    </row>
    <row r="9" spans="1:10" ht="15">
      <c r="A9" s="3" t="s">
        <v>107</v>
      </c>
      <c r="B9" s="13">
        <v>1</v>
      </c>
      <c r="C9" s="56">
        <v>2</v>
      </c>
      <c r="D9" s="56">
        <v>3</v>
      </c>
      <c r="E9" s="13">
        <v>4</v>
      </c>
      <c r="F9" s="56">
        <v>5</v>
      </c>
      <c r="G9" s="56">
        <v>6</v>
      </c>
      <c r="H9" s="56">
        <v>7</v>
      </c>
      <c r="I9" s="13">
        <v>8</v>
      </c>
      <c r="J9" s="1"/>
    </row>
    <row r="10" spans="1:10" ht="15">
      <c r="A10" s="3"/>
      <c r="B10" s="14"/>
      <c r="C10" s="14"/>
      <c r="D10" s="14"/>
      <c r="E10" s="58"/>
      <c r="F10" s="14"/>
      <c r="G10" s="14"/>
      <c r="H10" s="14"/>
      <c r="I10" s="58"/>
      <c r="J10" s="1"/>
    </row>
    <row r="11" spans="1:10" ht="16.5" thickBot="1">
      <c r="A11" s="3"/>
      <c r="B11" s="15" t="s">
        <v>96</v>
      </c>
      <c r="C11" s="16">
        <f>SUM(C13)</f>
        <v>302</v>
      </c>
      <c r="D11" s="16">
        <f>SUM(D13)</f>
        <v>140</v>
      </c>
      <c r="E11" s="57">
        <f>(D11/C11)*100</f>
        <v>46.35761589403973</v>
      </c>
      <c r="F11" s="60">
        <f>SUM(F13)</f>
        <v>302</v>
      </c>
      <c r="G11" s="60">
        <f>SUM(G13)</f>
        <v>350</v>
      </c>
      <c r="H11" s="60">
        <f>SUM(H13)</f>
        <v>350</v>
      </c>
      <c r="I11" s="57">
        <f>(H11/F11)*100</f>
        <v>115.89403973509933</v>
      </c>
      <c r="J11" s="1"/>
    </row>
    <row r="12" spans="1:10" ht="16.5" thickTop="1">
      <c r="A12" s="3"/>
      <c r="B12" s="17"/>
      <c r="C12" s="55"/>
      <c r="D12" s="55"/>
      <c r="E12" s="18"/>
      <c r="F12" s="55"/>
      <c r="G12" s="55"/>
      <c r="H12" s="55"/>
      <c r="I12" s="65"/>
      <c r="J12" s="1"/>
    </row>
    <row r="13" spans="1:10" ht="15.75">
      <c r="A13" s="3"/>
      <c r="B13" s="130" t="s">
        <v>97</v>
      </c>
      <c r="C13" s="125">
        <f>SUM(C14)</f>
        <v>302</v>
      </c>
      <c r="D13" s="125">
        <f>SUM(D14)</f>
        <v>140</v>
      </c>
      <c r="E13" s="126">
        <f>(D13/C13)*100</f>
        <v>46.35761589403973</v>
      </c>
      <c r="F13" s="127">
        <v>302</v>
      </c>
      <c r="G13" s="127">
        <f>SUM(G14)</f>
        <v>350</v>
      </c>
      <c r="H13" s="127">
        <v>350</v>
      </c>
      <c r="I13" s="126">
        <f>(H13/F13)*100</f>
        <v>115.89403973509933</v>
      </c>
      <c r="J13" s="1"/>
    </row>
    <row r="14" spans="1:10" ht="15">
      <c r="A14" s="3"/>
      <c r="B14" s="20" t="s">
        <v>98</v>
      </c>
      <c r="C14" s="69">
        <v>302</v>
      </c>
      <c r="D14" s="69">
        <v>140</v>
      </c>
      <c r="E14" s="70">
        <f>(D14/C14)*100</f>
        <v>46.35761589403973</v>
      </c>
      <c r="F14" s="69">
        <v>302</v>
      </c>
      <c r="G14" s="69">
        <v>350</v>
      </c>
      <c r="H14" s="69">
        <v>350</v>
      </c>
      <c r="I14" s="71">
        <f>(H14/F14)*100</f>
        <v>115.89403973509933</v>
      </c>
      <c r="J14" s="1"/>
    </row>
    <row r="15" spans="1:10" ht="15">
      <c r="A15" s="3"/>
      <c r="B15" s="19"/>
      <c r="C15" s="68"/>
      <c r="D15" s="68"/>
      <c r="E15" s="66"/>
      <c r="F15" s="68"/>
      <c r="G15" s="68"/>
      <c r="H15" s="66"/>
      <c r="I15" s="66"/>
      <c r="J15" s="1"/>
    </row>
    <row r="16" spans="1:10" ht="15">
      <c r="A16" s="3"/>
      <c r="B16" s="20"/>
      <c r="C16" s="72"/>
      <c r="D16" s="72"/>
      <c r="E16" s="72"/>
      <c r="F16" s="72"/>
      <c r="G16" s="72"/>
      <c r="H16" s="72"/>
      <c r="I16" s="152"/>
      <c r="J16" s="1"/>
    </row>
    <row r="17" spans="1:10" ht="32.25" thickBot="1">
      <c r="A17" s="3"/>
      <c r="B17" s="63" t="s">
        <v>163</v>
      </c>
      <c r="C17" s="73"/>
      <c r="D17" s="73"/>
      <c r="E17" s="73"/>
      <c r="F17" s="73"/>
      <c r="G17" s="73">
        <f>SUM(G19)</f>
        <v>50000</v>
      </c>
      <c r="H17" s="73">
        <f>SUM(H19)</f>
        <v>50000</v>
      </c>
      <c r="I17" s="81">
        <v>0</v>
      </c>
      <c r="J17" s="1"/>
    </row>
    <row r="18" spans="1:10" ht="15.75" thickTop="1">
      <c r="A18" s="3"/>
      <c r="B18" s="64"/>
      <c r="C18" s="74"/>
      <c r="D18" s="74"/>
      <c r="E18" s="74"/>
      <c r="F18" s="74"/>
      <c r="G18" s="74"/>
      <c r="H18" s="74"/>
      <c r="I18" s="74"/>
      <c r="J18" s="1"/>
    </row>
    <row r="19" spans="1:10" ht="16.5" thickBot="1">
      <c r="A19" s="3"/>
      <c r="B19" s="128" t="s">
        <v>164</v>
      </c>
      <c r="C19" s="129"/>
      <c r="D19" s="129"/>
      <c r="E19" s="129"/>
      <c r="F19" s="129"/>
      <c r="G19" s="129">
        <f>SUM(G20)</f>
        <v>50000</v>
      </c>
      <c r="H19" s="129">
        <v>50000</v>
      </c>
      <c r="I19" s="129">
        <v>0</v>
      </c>
      <c r="J19" s="2"/>
    </row>
    <row r="20" spans="1:10" ht="45">
      <c r="A20" s="3"/>
      <c r="B20" s="33" t="s">
        <v>176</v>
      </c>
      <c r="C20" s="66"/>
      <c r="D20" s="66"/>
      <c r="E20" s="66"/>
      <c r="F20" s="66"/>
      <c r="G20" s="66">
        <v>50000</v>
      </c>
      <c r="H20" s="66">
        <v>50000</v>
      </c>
      <c r="I20" s="75">
        <v>0</v>
      </c>
      <c r="J20" s="1"/>
    </row>
    <row r="21" spans="1:10" ht="15">
      <c r="A21" s="3"/>
      <c r="B21" s="20"/>
      <c r="C21" s="72"/>
      <c r="D21" s="72"/>
      <c r="E21" s="72"/>
      <c r="F21" s="72"/>
      <c r="G21" s="72"/>
      <c r="H21" s="72"/>
      <c r="I21" s="72"/>
      <c r="J21" s="1"/>
    </row>
    <row r="22" spans="1:10" ht="15">
      <c r="A22" s="3"/>
      <c r="B22" s="14"/>
      <c r="C22" s="76"/>
      <c r="D22" s="76"/>
      <c r="E22" s="76"/>
      <c r="F22" s="76"/>
      <c r="G22" s="76"/>
      <c r="H22" s="76"/>
      <c r="I22" s="76"/>
      <c r="J22" s="1"/>
    </row>
    <row r="23" spans="1:10" ht="15">
      <c r="A23" s="3"/>
      <c r="B23" s="21"/>
      <c r="C23" s="77"/>
      <c r="D23" s="77"/>
      <c r="E23" s="78"/>
      <c r="F23" s="78"/>
      <c r="G23" s="78"/>
      <c r="H23" s="78"/>
      <c r="I23" s="78"/>
      <c r="J23" s="1"/>
    </row>
    <row r="24" spans="1:10" ht="16.5" thickBot="1">
      <c r="A24" s="3"/>
      <c r="B24" s="23" t="s">
        <v>1</v>
      </c>
      <c r="C24" s="79">
        <f>SUM(C26,C30)</f>
        <v>919400</v>
      </c>
      <c r="D24" s="79">
        <f>SUM(D26,D30)</f>
        <v>664364</v>
      </c>
      <c r="E24" s="80">
        <f>(D24/C24)*100</f>
        <v>72.2606047422232</v>
      </c>
      <c r="F24" s="79">
        <f>SUM(F26,F30)</f>
        <v>919400</v>
      </c>
      <c r="G24" s="79">
        <f>SUM(G26,G30)</f>
        <v>1827000</v>
      </c>
      <c r="H24" s="79">
        <f>SUM(H26,H30)</f>
        <v>1053240</v>
      </c>
      <c r="I24" s="81">
        <f>(H24/F24)*100</f>
        <v>114.55731999129868</v>
      </c>
      <c r="J24" s="1"/>
    </row>
    <row r="25" spans="1:10" ht="16.5" thickTop="1">
      <c r="A25" s="3"/>
      <c r="B25" s="24"/>
      <c r="C25" s="82"/>
      <c r="D25" s="82"/>
      <c r="E25" s="83"/>
      <c r="F25" s="84"/>
      <c r="G25" s="84"/>
      <c r="H25" s="84"/>
      <c r="I25" s="85"/>
      <c r="J25" s="1"/>
    </row>
    <row r="26" spans="1:10" ht="15">
      <c r="A26" s="3"/>
      <c r="B26" s="25" t="s">
        <v>91</v>
      </c>
      <c r="C26" s="66">
        <f>SUM(C27:C29)</f>
        <v>527100</v>
      </c>
      <c r="D26" s="66">
        <f>SUM(D27)</f>
        <v>347120</v>
      </c>
      <c r="E26" s="67">
        <f>(D26/C26)*100</f>
        <v>65.85467653196737</v>
      </c>
      <c r="F26" s="68">
        <v>527100</v>
      </c>
      <c r="G26" s="68">
        <f>SUM(G27:G29)</f>
        <v>547000</v>
      </c>
      <c r="H26" s="68">
        <f>SUM(H27,H28)</f>
        <v>582640</v>
      </c>
      <c r="I26" s="67">
        <f>(H26/F26)*100</f>
        <v>110.53690001897174</v>
      </c>
      <c r="J26" s="1"/>
    </row>
    <row r="27" spans="1:10" ht="15">
      <c r="A27" s="3"/>
      <c r="B27" s="22" t="s">
        <v>121</v>
      </c>
      <c r="C27" s="69">
        <v>527100</v>
      </c>
      <c r="D27" s="69">
        <v>347120</v>
      </c>
      <c r="E27" s="70">
        <f>(D27/C27)*100</f>
        <v>65.85467653196737</v>
      </c>
      <c r="F27" s="69">
        <v>527100</v>
      </c>
      <c r="G27" s="69">
        <v>547000</v>
      </c>
      <c r="H27" s="69">
        <v>539250</v>
      </c>
      <c r="I27" s="70">
        <f>(H27/F27)*100</f>
        <v>102.30506545247582</v>
      </c>
      <c r="J27" s="1"/>
    </row>
    <row r="28" spans="1:10" ht="15">
      <c r="A28" s="3"/>
      <c r="B28" s="22" t="s">
        <v>190</v>
      </c>
      <c r="C28" s="69"/>
      <c r="D28" s="69"/>
      <c r="E28" s="70"/>
      <c r="F28" s="69"/>
      <c r="G28" s="69"/>
      <c r="H28" s="69">
        <v>43390</v>
      </c>
      <c r="I28" s="70"/>
      <c r="J28" s="1"/>
    </row>
    <row r="29" spans="1:10" ht="15">
      <c r="A29" s="3"/>
      <c r="B29" s="22"/>
      <c r="C29" s="69"/>
      <c r="D29" s="69"/>
      <c r="E29" s="70"/>
      <c r="F29" s="69"/>
      <c r="G29" s="69"/>
      <c r="H29" s="69"/>
      <c r="I29" s="70"/>
      <c r="J29" s="1"/>
    </row>
    <row r="30" spans="1:10" ht="15.75">
      <c r="A30" s="3"/>
      <c r="B30" s="124" t="s">
        <v>2</v>
      </c>
      <c r="C30" s="125">
        <f>SUM(C32:C36)</f>
        <v>392300</v>
      </c>
      <c r="D30" s="125">
        <f>SUM(D32:D36)</f>
        <v>317244</v>
      </c>
      <c r="E30" s="126">
        <f>(D30/C30)*100</f>
        <v>80.86770328829978</v>
      </c>
      <c r="F30" s="127">
        <f>SUM(F32:F36)</f>
        <v>392300</v>
      </c>
      <c r="G30" s="127">
        <f>SUM(G32:G36)</f>
        <v>1280000</v>
      </c>
      <c r="H30" s="125">
        <f>SUM(H32:H36)</f>
        <v>470600</v>
      </c>
      <c r="I30" s="126">
        <f>(H30/F30)*100</f>
        <v>119.9592148865664</v>
      </c>
      <c r="J30" s="1"/>
    </row>
    <row r="31" spans="1:9" ht="15">
      <c r="A31" s="3"/>
      <c r="B31" s="26" t="s">
        <v>3</v>
      </c>
      <c r="C31" s="87"/>
      <c r="D31" s="87"/>
      <c r="E31" s="87"/>
      <c r="F31" s="69"/>
      <c r="G31" s="74"/>
      <c r="H31" s="74"/>
      <c r="I31" s="78"/>
    </row>
    <row r="32" spans="1:9" ht="42.75" customHeight="1">
      <c r="A32" s="3"/>
      <c r="B32" s="27" t="s">
        <v>165</v>
      </c>
      <c r="C32" s="74">
        <v>362300</v>
      </c>
      <c r="D32" s="74">
        <v>317244</v>
      </c>
      <c r="E32" s="70">
        <f>(D32/C32)*100</f>
        <v>87.56389732266078</v>
      </c>
      <c r="F32" s="69">
        <v>362300</v>
      </c>
      <c r="G32" s="74">
        <v>750000</v>
      </c>
      <c r="H32" s="74">
        <v>370600</v>
      </c>
      <c r="I32" s="70">
        <f>(H32/F32)*100</f>
        <v>102.29091912779464</v>
      </c>
    </row>
    <row r="33" spans="1:9" ht="15" customHeight="1">
      <c r="A33" s="3"/>
      <c r="B33" s="27"/>
      <c r="C33" s="74"/>
      <c r="D33" s="74"/>
      <c r="E33" s="70"/>
      <c r="F33" s="74"/>
      <c r="G33" s="115"/>
      <c r="H33" s="74"/>
      <c r="I33" s="70"/>
    </row>
    <row r="34" spans="1:9" ht="15">
      <c r="A34" s="3"/>
      <c r="B34" s="26" t="s">
        <v>189</v>
      </c>
      <c r="C34" s="74">
        <v>30000</v>
      </c>
      <c r="D34" s="74">
        <v>0</v>
      </c>
      <c r="E34" s="70">
        <f>(D34/C34)*100</f>
        <v>0</v>
      </c>
      <c r="F34" s="74">
        <v>30000</v>
      </c>
      <c r="G34" s="115">
        <v>480000</v>
      </c>
      <c r="H34" s="74">
        <v>50000</v>
      </c>
      <c r="I34" s="70">
        <f>(H34/F34)*100</f>
        <v>166.66666666666669</v>
      </c>
    </row>
    <row r="35" spans="1:9" ht="15">
      <c r="A35" s="3"/>
      <c r="B35" s="26"/>
      <c r="C35" s="74"/>
      <c r="D35" s="74"/>
      <c r="E35" s="88"/>
      <c r="F35" s="74"/>
      <c r="G35" s="72"/>
      <c r="H35" s="74"/>
      <c r="I35" s="70"/>
    </row>
    <row r="36" spans="1:9" ht="93.75" customHeight="1">
      <c r="A36" s="3"/>
      <c r="B36" s="46" t="s">
        <v>177</v>
      </c>
      <c r="C36" s="89"/>
      <c r="D36" s="66"/>
      <c r="E36" s="154"/>
      <c r="F36" s="66"/>
      <c r="G36" s="89">
        <v>50000</v>
      </c>
      <c r="H36" s="66">
        <v>50000</v>
      </c>
      <c r="I36" s="70"/>
    </row>
    <row r="37" spans="1:9" ht="14.25" customHeight="1">
      <c r="A37" s="28"/>
      <c r="B37" s="28"/>
      <c r="C37" s="76"/>
      <c r="D37" s="76"/>
      <c r="E37" s="76"/>
      <c r="F37" s="76"/>
      <c r="G37" s="76"/>
      <c r="H37" s="76"/>
      <c r="I37" s="76"/>
    </row>
    <row r="38" spans="1:9" ht="15">
      <c r="A38" s="3"/>
      <c r="B38" s="29"/>
      <c r="C38" s="76"/>
      <c r="D38" s="76"/>
      <c r="E38" s="76"/>
      <c r="F38" s="76"/>
      <c r="G38" s="76"/>
      <c r="H38" s="76"/>
      <c r="I38" s="76"/>
    </row>
    <row r="39" spans="1:9" ht="15">
      <c r="A39" s="3"/>
      <c r="B39" s="21"/>
      <c r="C39" s="77"/>
      <c r="D39" s="78"/>
      <c r="E39" s="78"/>
      <c r="F39" s="77"/>
      <c r="G39" s="78"/>
      <c r="H39" s="78"/>
      <c r="I39" s="78"/>
    </row>
    <row r="40" spans="1:9" ht="16.5" thickBot="1">
      <c r="A40" s="3"/>
      <c r="B40" s="23" t="s">
        <v>4</v>
      </c>
      <c r="C40" s="90" t="e">
        <f>SUM(C42,C46,C50,C55)</f>
        <v>#REF!</v>
      </c>
      <c r="D40" s="91" t="e">
        <f>SUM(D42,D46,D50,D55)</f>
        <v>#REF!</v>
      </c>
      <c r="E40" s="80" t="e">
        <f>(D40/C40)*100</f>
        <v>#REF!</v>
      </c>
      <c r="F40" s="91" t="e">
        <f>SUM(F42,F46,F50,F55)</f>
        <v>#REF!</v>
      </c>
      <c r="G40" s="91" t="e">
        <f>SUM(G42,G46,G50,#REF!,G55)</f>
        <v>#REF!</v>
      </c>
      <c r="H40" s="91">
        <f>SUM(H42,H46,H50,H55)</f>
        <v>2592876</v>
      </c>
      <c r="I40" s="80" t="e">
        <f>(H40/F40)*100</f>
        <v>#REF!</v>
      </c>
    </row>
    <row r="41" spans="1:9" ht="15.75" thickTop="1">
      <c r="A41" s="3"/>
      <c r="B41" s="30"/>
      <c r="C41" s="76"/>
      <c r="D41" s="87"/>
      <c r="E41" s="87"/>
      <c r="F41" s="72"/>
      <c r="G41" s="74"/>
      <c r="H41" s="74"/>
      <c r="I41" s="87"/>
    </row>
    <row r="42" spans="1:9" ht="15.75">
      <c r="A42" s="3"/>
      <c r="B42" s="124" t="s">
        <v>100</v>
      </c>
      <c r="C42" s="127">
        <f>SUM(C44:C44)</f>
        <v>3000000</v>
      </c>
      <c r="D42" s="125">
        <f>SUM(D44:D44)</f>
        <v>910257</v>
      </c>
      <c r="E42" s="126">
        <f>(D42/C42)*100</f>
        <v>30.3419</v>
      </c>
      <c r="F42" s="127">
        <f>SUM(F44)</f>
        <v>2100000</v>
      </c>
      <c r="G42" s="125">
        <f>SUM(G44:G44)</f>
        <v>260000</v>
      </c>
      <c r="H42" s="125">
        <v>260000</v>
      </c>
      <c r="I42" s="126">
        <f>(H42/F42)*100</f>
        <v>12.380952380952381</v>
      </c>
    </row>
    <row r="43" spans="1:9" ht="15">
      <c r="A43" s="3"/>
      <c r="B43" s="22"/>
      <c r="C43" s="76"/>
      <c r="D43" s="87"/>
      <c r="E43" s="87"/>
      <c r="F43" s="72"/>
      <c r="G43" s="74"/>
      <c r="H43" s="74"/>
      <c r="I43" s="78"/>
    </row>
    <row r="44" spans="1:9" ht="30">
      <c r="A44" s="3"/>
      <c r="B44" s="31" t="s">
        <v>148</v>
      </c>
      <c r="C44" s="72">
        <v>3000000</v>
      </c>
      <c r="D44" s="74">
        <v>910257</v>
      </c>
      <c r="E44" s="70">
        <f>(D44/C44)*100</f>
        <v>30.3419</v>
      </c>
      <c r="F44" s="72">
        <v>2100000</v>
      </c>
      <c r="G44" s="74">
        <v>260000</v>
      </c>
      <c r="H44" s="74">
        <v>260000</v>
      </c>
      <c r="I44" s="70">
        <f>(H44/F44)*100</f>
        <v>12.380952380952381</v>
      </c>
    </row>
    <row r="45" spans="1:9" ht="15.75" customHeight="1">
      <c r="A45" s="3"/>
      <c r="B45" s="31"/>
      <c r="C45" s="72"/>
      <c r="D45" s="74"/>
      <c r="E45" s="74"/>
      <c r="F45" s="72"/>
      <c r="G45" s="74"/>
      <c r="H45" s="74"/>
      <c r="I45" s="74"/>
    </row>
    <row r="46" spans="1:9" ht="31.5" customHeight="1">
      <c r="A46" s="3"/>
      <c r="B46" s="131" t="s">
        <v>108</v>
      </c>
      <c r="C46" s="132" t="e">
        <f>SUM(#REF!)</f>
        <v>#REF!</v>
      </c>
      <c r="D46" s="125" t="e">
        <f>SUM(#REF!)</f>
        <v>#REF!</v>
      </c>
      <c r="E46" s="126" t="e">
        <f>(D46/C46)*100</f>
        <v>#REF!</v>
      </c>
      <c r="F46" s="133" t="e">
        <f>SUM(#REF!)</f>
        <v>#REF!</v>
      </c>
      <c r="G46" s="134">
        <f>SUM(G48)</f>
        <v>1900000</v>
      </c>
      <c r="H46" s="134">
        <f>SUM(H48)</f>
        <v>1900000</v>
      </c>
      <c r="I46" s="126" t="e">
        <f>(H46/F46)*100</f>
        <v>#REF!</v>
      </c>
    </row>
    <row r="47" spans="1:9" ht="15.75" customHeight="1">
      <c r="A47" s="3"/>
      <c r="B47" s="31"/>
      <c r="C47" s="72"/>
      <c r="D47" s="74"/>
      <c r="E47" s="74"/>
      <c r="F47" s="92"/>
      <c r="G47" s="93"/>
      <c r="H47" s="93"/>
      <c r="I47" s="93"/>
    </row>
    <row r="48" spans="1:9" ht="30">
      <c r="A48" s="3"/>
      <c r="B48" s="31" t="s">
        <v>178</v>
      </c>
      <c r="C48" s="72"/>
      <c r="D48" s="74"/>
      <c r="E48" s="70"/>
      <c r="F48" s="72"/>
      <c r="G48" s="74">
        <v>1900000</v>
      </c>
      <c r="H48" s="74">
        <v>1900000</v>
      </c>
      <c r="I48" s="70"/>
    </row>
    <row r="49" spans="1:9" ht="15">
      <c r="A49" s="3"/>
      <c r="B49" s="22"/>
      <c r="C49" s="76"/>
      <c r="D49" s="87"/>
      <c r="E49" s="87"/>
      <c r="F49" s="86"/>
      <c r="G49" s="87"/>
      <c r="H49" s="87"/>
      <c r="I49" s="87"/>
    </row>
    <row r="50" spans="1:9" ht="31.5">
      <c r="A50" s="3"/>
      <c r="B50" s="135" t="s">
        <v>5</v>
      </c>
      <c r="C50" s="125">
        <f>SUM(C52:C52)</f>
        <v>147400</v>
      </c>
      <c r="D50" s="125">
        <f>SUM(D52)</f>
        <v>98439</v>
      </c>
      <c r="E50" s="126">
        <f>(D50/C50)*100</f>
        <v>66.78358208955224</v>
      </c>
      <c r="F50" s="125">
        <f>SUM(F52)</f>
        <v>131252</v>
      </c>
      <c r="G50" s="125">
        <f>SUM(G52,G53)</f>
        <v>150876</v>
      </c>
      <c r="H50" s="125">
        <f>SUM(H52,H53)</f>
        <v>132876</v>
      </c>
      <c r="I50" s="126">
        <f>(H50/F50)*100</f>
        <v>101.23731447901747</v>
      </c>
    </row>
    <row r="51" spans="1:9" ht="15">
      <c r="A51" s="3"/>
      <c r="B51" s="22"/>
      <c r="C51" s="72"/>
      <c r="D51" s="93"/>
      <c r="E51" s="97"/>
      <c r="F51" s="72"/>
      <c r="G51" s="74"/>
      <c r="H51" s="74"/>
      <c r="I51" s="93"/>
    </row>
    <row r="52" spans="1:9" ht="15">
      <c r="A52" s="3"/>
      <c r="B52" s="32" t="s">
        <v>92</v>
      </c>
      <c r="C52" s="72">
        <v>147400</v>
      </c>
      <c r="D52" s="74">
        <v>98439</v>
      </c>
      <c r="E52" s="98">
        <f>(D52/C52)*100</f>
        <v>66.78358208955224</v>
      </c>
      <c r="F52" s="72">
        <v>131252</v>
      </c>
      <c r="G52" s="74">
        <v>150000</v>
      </c>
      <c r="H52" s="74">
        <v>132000</v>
      </c>
      <c r="I52" s="70">
        <f>(H52/F52)*100</f>
        <v>100.56989607777405</v>
      </c>
    </row>
    <row r="53" spans="1:9" ht="15">
      <c r="A53" s="3"/>
      <c r="B53" s="32" t="s">
        <v>167</v>
      </c>
      <c r="C53" s="72"/>
      <c r="D53" s="74"/>
      <c r="E53" s="98"/>
      <c r="F53" s="72"/>
      <c r="G53" s="74">
        <v>876</v>
      </c>
      <c r="H53" s="74">
        <v>876</v>
      </c>
      <c r="I53" s="70"/>
    </row>
    <row r="54" spans="1:9" ht="15">
      <c r="A54" s="3"/>
      <c r="B54" s="32"/>
      <c r="C54" s="72"/>
      <c r="D54" s="74"/>
      <c r="E54" s="98"/>
      <c r="F54" s="72"/>
      <c r="G54" s="74"/>
      <c r="H54" s="74"/>
      <c r="I54" s="70"/>
    </row>
    <row r="55" spans="1:9" ht="15.75">
      <c r="A55" s="3"/>
      <c r="B55" s="124" t="s">
        <v>6</v>
      </c>
      <c r="C55" s="125">
        <f>SUM(C57:C60)</f>
        <v>370000</v>
      </c>
      <c r="D55" s="125">
        <f>SUM(D57:D60)</f>
        <v>200000</v>
      </c>
      <c r="E55" s="126">
        <f>(D55/C55)*100</f>
        <v>54.054054054054056</v>
      </c>
      <c r="F55" s="132">
        <f>SUM(F57:F60)</f>
        <v>370000</v>
      </c>
      <c r="G55" s="125">
        <f>SUM(G57:G60)</f>
        <v>360000</v>
      </c>
      <c r="H55" s="125">
        <f>SUM(H57:H60)</f>
        <v>300000</v>
      </c>
      <c r="I55" s="126">
        <f>(H55/F55)*100</f>
        <v>81.08108108108108</v>
      </c>
    </row>
    <row r="56" spans="1:9" ht="15">
      <c r="A56" s="3"/>
      <c r="B56" s="22"/>
      <c r="C56" s="72"/>
      <c r="D56" s="69"/>
      <c r="E56" s="70"/>
      <c r="F56" s="72"/>
      <c r="G56" s="74"/>
      <c r="H56" s="74"/>
      <c r="I56" s="70"/>
    </row>
    <row r="57" spans="1:9" ht="60">
      <c r="A57" s="3"/>
      <c r="B57" s="32" t="s">
        <v>152</v>
      </c>
      <c r="C57" s="72">
        <v>170000</v>
      </c>
      <c r="D57" s="69">
        <v>0</v>
      </c>
      <c r="E57" s="70"/>
      <c r="F57" s="72">
        <v>170000</v>
      </c>
      <c r="G57" s="74">
        <v>160000</v>
      </c>
      <c r="H57" s="74">
        <v>160000</v>
      </c>
      <c r="I57" s="98"/>
    </row>
    <row r="58" spans="1:9" ht="15">
      <c r="A58" s="3"/>
      <c r="B58" s="32"/>
      <c r="C58" s="72"/>
      <c r="D58" s="69"/>
      <c r="E58" s="70"/>
      <c r="F58" s="72"/>
      <c r="G58" s="74"/>
      <c r="H58" s="74"/>
      <c r="I58" s="98"/>
    </row>
    <row r="59" spans="1:9" ht="15">
      <c r="A59" s="3"/>
      <c r="B59" s="22" t="s">
        <v>186</v>
      </c>
      <c r="C59" s="72">
        <v>200000</v>
      </c>
      <c r="D59" s="74">
        <v>200000</v>
      </c>
      <c r="E59" s="70">
        <f>(D59/C59)*100</f>
        <v>100</v>
      </c>
      <c r="F59" s="74">
        <v>200000</v>
      </c>
      <c r="G59" s="74">
        <v>200000</v>
      </c>
      <c r="H59" s="74">
        <v>100000</v>
      </c>
      <c r="I59" s="70"/>
    </row>
    <row r="60" spans="1:9" ht="15">
      <c r="A60" s="3"/>
      <c r="B60" s="25" t="s">
        <v>191</v>
      </c>
      <c r="C60" s="89"/>
      <c r="D60" s="66"/>
      <c r="E60" s="100"/>
      <c r="F60" s="68"/>
      <c r="G60" s="66"/>
      <c r="H60" s="66">
        <v>40000</v>
      </c>
      <c r="I60" s="70"/>
    </row>
    <row r="61" spans="1:9" ht="15">
      <c r="A61" s="3"/>
      <c r="B61" s="34"/>
      <c r="C61" s="101"/>
      <c r="D61" s="101"/>
      <c r="E61" s="101"/>
      <c r="F61" s="101"/>
      <c r="G61" s="101"/>
      <c r="H61" s="101"/>
      <c r="I61" s="101"/>
    </row>
    <row r="62" spans="1:9" ht="14.25" customHeight="1">
      <c r="A62" s="3"/>
      <c r="B62" s="29"/>
      <c r="C62" s="76"/>
      <c r="D62" s="76"/>
      <c r="E62" s="76"/>
      <c r="F62" s="76"/>
      <c r="G62" s="76"/>
      <c r="H62" s="76"/>
      <c r="I62" s="76"/>
    </row>
    <row r="63" spans="1:9" ht="19.5" customHeight="1" thickBot="1">
      <c r="A63" s="3"/>
      <c r="B63" s="35" t="s">
        <v>7</v>
      </c>
      <c r="C63" s="73">
        <f>SUM(C65,C69,C73)</f>
        <v>264000</v>
      </c>
      <c r="D63" s="73">
        <f>SUM(D65,D69,D73)</f>
        <v>110514</v>
      </c>
      <c r="E63" s="102">
        <f>(D63/C63)*100</f>
        <v>41.861363636363635</v>
      </c>
      <c r="F63" s="73" t="e">
        <f>SUM(F65,F69,F73)</f>
        <v>#REF!</v>
      </c>
      <c r="G63" s="73">
        <f>SUM(G65,G69,G73)</f>
        <v>124800</v>
      </c>
      <c r="H63" s="73">
        <f>SUM(H65,H69,H73)</f>
        <v>133170</v>
      </c>
      <c r="I63" s="103" t="e">
        <f>(H63/F63)*100</f>
        <v>#REF!</v>
      </c>
    </row>
    <row r="64" spans="1:10" ht="15" customHeight="1" thickTop="1">
      <c r="A64" s="3"/>
      <c r="B64" s="22"/>
      <c r="C64" s="86"/>
      <c r="D64" s="86"/>
      <c r="E64" s="104"/>
      <c r="F64" s="87"/>
      <c r="G64" s="72"/>
      <c r="H64" s="87"/>
      <c r="I64" s="105"/>
      <c r="J64" s="2"/>
    </row>
    <row r="65" spans="1:10" ht="31.5">
      <c r="A65" s="3"/>
      <c r="B65" s="135" t="s">
        <v>9</v>
      </c>
      <c r="C65" s="125">
        <f>SUM(C67)</f>
        <v>250000</v>
      </c>
      <c r="D65" s="125">
        <f>SUM(D67)</f>
        <v>110005</v>
      </c>
      <c r="E65" s="136">
        <f>(D65/C65)*100</f>
        <v>44.002</v>
      </c>
      <c r="F65" s="125">
        <f>SUM(F67:F67)</f>
        <v>110005</v>
      </c>
      <c r="G65" s="132">
        <f>SUM(G67:G67)</f>
        <v>109800</v>
      </c>
      <c r="H65" s="125">
        <f>SUM(H67:H67)</f>
        <v>109800</v>
      </c>
      <c r="I65" s="137">
        <f>(H65/F65)*100</f>
        <v>99.81364483432571</v>
      </c>
      <c r="J65" s="2"/>
    </row>
    <row r="66" spans="1:9" ht="15">
      <c r="A66" s="3"/>
      <c r="B66" s="36"/>
      <c r="C66" s="76"/>
      <c r="D66" s="78"/>
      <c r="E66" s="87"/>
      <c r="F66" s="87"/>
      <c r="G66" s="72"/>
      <c r="H66" s="78"/>
      <c r="I66" s="78"/>
    </row>
    <row r="67" spans="1:9" ht="30">
      <c r="A67" s="3"/>
      <c r="B67" s="33" t="s">
        <v>179</v>
      </c>
      <c r="C67" s="89">
        <v>250000</v>
      </c>
      <c r="D67" s="66">
        <v>110005</v>
      </c>
      <c r="E67" s="100">
        <f>(D67/C67)*100</f>
        <v>44.002</v>
      </c>
      <c r="F67" s="66">
        <v>110005</v>
      </c>
      <c r="G67" s="89">
        <v>109800</v>
      </c>
      <c r="H67" s="66">
        <v>109800</v>
      </c>
      <c r="I67" s="70">
        <f>(H67/F67)*100</f>
        <v>99.81364483432571</v>
      </c>
    </row>
    <row r="68" spans="1:9" ht="21.75" customHeight="1">
      <c r="A68" s="3"/>
      <c r="B68" s="155"/>
      <c r="C68" s="156"/>
      <c r="D68" s="156"/>
      <c r="E68" s="157"/>
      <c r="F68" s="156"/>
      <c r="G68" s="156"/>
      <c r="H68" s="156"/>
      <c r="I68" s="98"/>
    </row>
    <row r="69" spans="1:9" ht="31.5">
      <c r="A69" s="3"/>
      <c r="B69" s="135" t="s">
        <v>8</v>
      </c>
      <c r="C69" s="127">
        <f>SUM(C71)</f>
        <v>2000</v>
      </c>
      <c r="D69" s="125">
        <f>SUM(D71)</f>
        <v>0</v>
      </c>
      <c r="E69" s="138">
        <v>0</v>
      </c>
      <c r="F69" s="134">
        <f>SUM(F71)</f>
        <v>2000</v>
      </c>
      <c r="G69" s="134">
        <v>4000</v>
      </c>
      <c r="H69" s="134">
        <v>2000</v>
      </c>
      <c r="I69" s="137">
        <f>(H69/F69)*100</f>
        <v>100</v>
      </c>
    </row>
    <row r="70" spans="1:9" ht="15">
      <c r="A70" s="3"/>
      <c r="B70" s="32"/>
      <c r="C70" s="76"/>
      <c r="D70" s="78"/>
      <c r="E70" s="78"/>
      <c r="F70" s="77"/>
      <c r="G70" s="93"/>
      <c r="H70" s="78"/>
      <c r="I70" s="78"/>
    </row>
    <row r="71" spans="1:9" ht="30">
      <c r="A71" s="3"/>
      <c r="B71" s="32" t="s">
        <v>137</v>
      </c>
      <c r="C71" s="72">
        <v>2000</v>
      </c>
      <c r="D71" s="74">
        <v>0</v>
      </c>
      <c r="E71" s="70">
        <v>0</v>
      </c>
      <c r="F71" s="96">
        <v>2000</v>
      </c>
      <c r="G71" s="74">
        <v>4000</v>
      </c>
      <c r="H71" s="74">
        <v>2000</v>
      </c>
      <c r="I71" s="70">
        <f>(H71/F71)*100</f>
        <v>100</v>
      </c>
    </row>
    <row r="72" spans="1:9" ht="15">
      <c r="A72" s="3"/>
      <c r="B72" s="32"/>
      <c r="C72" s="72"/>
      <c r="D72" s="74"/>
      <c r="E72" s="74"/>
      <c r="F72" s="69"/>
      <c r="G72" s="74"/>
      <c r="H72" s="74"/>
      <c r="I72" s="74"/>
    </row>
    <row r="73" spans="1:9" ht="15.75">
      <c r="A73" s="3"/>
      <c r="B73" s="135" t="s">
        <v>109</v>
      </c>
      <c r="C73" s="132">
        <f>SUM(C74:C75)</f>
        <v>12000</v>
      </c>
      <c r="D73" s="125">
        <f>SUM(D74:D75)</f>
        <v>509</v>
      </c>
      <c r="E73" s="126">
        <f>(D73/C73)*100</f>
        <v>4.241666666666666</v>
      </c>
      <c r="F73" s="127" t="e">
        <f>SUM(#REF!)</f>
        <v>#REF!</v>
      </c>
      <c r="G73" s="125">
        <f>SUM(G74:G76)</f>
        <v>11000</v>
      </c>
      <c r="H73" s="125">
        <f>SUM(H74:H76)</f>
        <v>21370</v>
      </c>
      <c r="I73" s="126" t="e">
        <f>(H73/F73)*100</f>
        <v>#REF!</v>
      </c>
    </row>
    <row r="74" spans="1:9" ht="15">
      <c r="A74" s="3"/>
      <c r="B74" s="32"/>
      <c r="C74" s="72"/>
      <c r="D74" s="69"/>
      <c r="E74" s="70"/>
      <c r="F74" s="72"/>
      <c r="G74" s="74"/>
      <c r="H74" s="74"/>
      <c r="I74" s="70"/>
    </row>
    <row r="75" spans="1:9" ht="30">
      <c r="A75" s="3"/>
      <c r="B75" s="32" t="s">
        <v>147</v>
      </c>
      <c r="C75" s="72">
        <v>12000</v>
      </c>
      <c r="D75" s="69">
        <v>509</v>
      </c>
      <c r="E75" s="70">
        <f>(D75/C75)*100</f>
        <v>4.241666666666666</v>
      </c>
      <c r="F75" s="72">
        <v>12000</v>
      </c>
      <c r="G75" s="74">
        <v>11000</v>
      </c>
      <c r="H75" s="74">
        <v>11000</v>
      </c>
      <c r="I75" s="70">
        <f>(H75/F75)*100</f>
        <v>91.66666666666666</v>
      </c>
    </row>
    <row r="76" spans="1:9" ht="15">
      <c r="A76" s="3"/>
      <c r="B76" s="32" t="s">
        <v>190</v>
      </c>
      <c r="C76" s="72"/>
      <c r="D76" s="69"/>
      <c r="E76" s="70"/>
      <c r="F76" s="72"/>
      <c r="G76" s="74"/>
      <c r="H76" s="74">
        <v>10370</v>
      </c>
      <c r="I76" s="70"/>
    </row>
    <row r="77" spans="1:9" ht="15">
      <c r="A77" s="3"/>
      <c r="B77" s="25"/>
      <c r="C77" s="106"/>
      <c r="D77" s="107"/>
      <c r="E77" s="107"/>
      <c r="F77" s="106"/>
      <c r="G77" s="107"/>
      <c r="H77" s="107"/>
      <c r="I77" s="107"/>
    </row>
    <row r="78" spans="1:9" ht="15">
      <c r="A78" s="3"/>
      <c r="B78" s="28"/>
      <c r="C78" s="101"/>
      <c r="D78" s="101"/>
      <c r="E78" s="101"/>
      <c r="F78" s="101"/>
      <c r="G78" s="101"/>
      <c r="H78" s="101"/>
      <c r="I78" s="101"/>
    </row>
    <row r="79" spans="1:9" ht="15">
      <c r="A79" s="3"/>
      <c r="B79" s="29"/>
      <c r="C79" s="76"/>
      <c r="D79" s="76"/>
      <c r="E79" s="76"/>
      <c r="F79" s="76"/>
      <c r="G79" s="76"/>
      <c r="H79" s="76"/>
      <c r="I79" s="76"/>
    </row>
    <row r="80" spans="1:9" ht="15">
      <c r="A80" s="3"/>
      <c r="B80" s="21"/>
      <c r="C80" s="77"/>
      <c r="D80" s="78"/>
      <c r="E80" s="78"/>
      <c r="F80" s="77"/>
      <c r="G80" s="78"/>
      <c r="H80" s="78"/>
      <c r="I80" s="78"/>
    </row>
    <row r="81" spans="1:9" ht="16.5" thickBot="1">
      <c r="A81" s="3"/>
      <c r="B81" s="23" t="s">
        <v>11</v>
      </c>
      <c r="C81" s="108" t="e">
        <f>SUM(C83,C88,C94,#REF!,C102)</f>
        <v>#REF!</v>
      </c>
      <c r="D81" s="79" t="e">
        <f>SUM(D83,D88,D94,#REF!,D102)</f>
        <v>#REF!</v>
      </c>
      <c r="E81" s="80" t="e">
        <f>(D81/C81)*100</f>
        <v>#REF!</v>
      </c>
      <c r="F81" s="79" t="e">
        <f>SUM(F83,F88,F94,#REF!,F102)</f>
        <v>#REF!</v>
      </c>
      <c r="G81" s="79" t="e">
        <f>SUM(G83,G88,G94,#REF!,G102)</f>
        <v>#REF!</v>
      </c>
      <c r="H81" s="79">
        <f>SUM(H83,H88,H94,H102)</f>
        <v>5311162</v>
      </c>
      <c r="I81" s="80" t="e">
        <f>(H81/F81)*100</f>
        <v>#REF!</v>
      </c>
    </row>
    <row r="82" spans="1:9" ht="15.75" thickTop="1">
      <c r="A82" s="3"/>
      <c r="B82" s="22"/>
      <c r="C82" s="76"/>
      <c r="D82" s="87"/>
      <c r="E82" s="87"/>
      <c r="F82" s="76"/>
      <c r="G82" s="87"/>
      <c r="H82" s="87"/>
      <c r="I82" s="87"/>
    </row>
    <row r="83" spans="1:9" ht="15.75">
      <c r="A83" s="3"/>
      <c r="B83" s="124" t="s">
        <v>12</v>
      </c>
      <c r="C83" s="127">
        <f>SUM(C85:C86)</f>
        <v>228000</v>
      </c>
      <c r="D83" s="125">
        <f>SUM(D85:D86)</f>
        <v>170996</v>
      </c>
      <c r="E83" s="126">
        <f>(D83/C83)*100</f>
        <v>74.99824561403508</v>
      </c>
      <c r="F83" s="133">
        <f>SUM(F85:F86)</f>
        <v>228000</v>
      </c>
      <c r="G83" s="134">
        <f>SUM(G85:G86)</f>
        <v>236924</v>
      </c>
      <c r="H83" s="134">
        <f>SUM(H85:H86)</f>
        <v>236924</v>
      </c>
      <c r="I83" s="137">
        <f>(H83/F83)*100</f>
        <v>103.9140350877193</v>
      </c>
    </row>
    <row r="84" spans="1:9" ht="15">
      <c r="A84" s="3"/>
      <c r="B84" s="22"/>
      <c r="C84" s="76"/>
      <c r="D84" s="87"/>
      <c r="E84" s="87"/>
      <c r="F84" s="77"/>
      <c r="G84" s="78"/>
      <c r="H84" s="93"/>
      <c r="I84" s="78"/>
    </row>
    <row r="85" spans="1:9" ht="45">
      <c r="A85" s="3"/>
      <c r="B85" s="31" t="s">
        <v>13</v>
      </c>
      <c r="C85" s="72">
        <v>207400</v>
      </c>
      <c r="D85" s="74">
        <v>155549</v>
      </c>
      <c r="E85" s="98">
        <f aca="true" t="shared" si="0" ref="E85:E106">(D85/C85)*100</f>
        <v>74.99951783992286</v>
      </c>
      <c r="F85" s="69">
        <v>207400</v>
      </c>
      <c r="G85" s="74">
        <v>215500</v>
      </c>
      <c r="H85" s="74">
        <v>215500</v>
      </c>
      <c r="I85" s="70">
        <f>(H85/F85)*100</f>
        <v>103.90549662487946</v>
      </c>
    </row>
    <row r="86" spans="1:9" ht="30">
      <c r="A86" s="3"/>
      <c r="B86" s="31" t="s">
        <v>14</v>
      </c>
      <c r="C86" s="72">
        <v>20600</v>
      </c>
      <c r="D86" s="74">
        <v>15447</v>
      </c>
      <c r="E86" s="98">
        <f t="shared" si="0"/>
        <v>74.98543689320388</v>
      </c>
      <c r="F86" s="69">
        <v>20600</v>
      </c>
      <c r="G86" s="74">
        <v>21424</v>
      </c>
      <c r="H86" s="74">
        <v>21424</v>
      </c>
      <c r="I86" s="70">
        <f>(H86/F86)*100</f>
        <v>104</v>
      </c>
    </row>
    <row r="87" spans="1:9" ht="15">
      <c r="A87" s="3"/>
      <c r="B87" s="22"/>
      <c r="C87" s="76"/>
      <c r="D87" s="87"/>
      <c r="E87" s="87"/>
      <c r="F87" s="86"/>
      <c r="G87" s="87"/>
      <c r="H87" s="74"/>
      <c r="I87" s="87"/>
    </row>
    <row r="88" spans="1:9" ht="15.75">
      <c r="A88" s="3"/>
      <c r="B88" s="124" t="s">
        <v>15</v>
      </c>
      <c r="C88" s="125">
        <f>SUM(C90:C92)</f>
        <v>357538</v>
      </c>
      <c r="D88" s="125">
        <f>SUM(D90:D92)</f>
        <v>252695</v>
      </c>
      <c r="E88" s="126">
        <f t="shared" si="0"/>
        <v>70.67640362702706</v>
      </c>
      <c r="F88" s="127">
        <f>SUM(F90:F92)</f>
        <v>357538</v>
      </c>
      <c r="G88" s="125">
        <f>SUM(G90:G92)</f>
        <v>270538</v>
      </c>
      <c r="H88" s="125">
        <f>SUM(H90:H92)</f>
        <v>270538</v>
      </c>
      <c r="I88" s="137">
        <f>(H88/F88)*100</f>
        <v>75.66692211736934</v>
      </c>
    </row>
    <row r="89" spans="1:9" ht="15">
      <c r="A89" s="3"/>
      <c r="B89" s="22"/>
      <c r="C89" s="72"/>
      <c r="D89" s="74"/>
      <c r="E89" s="74"/>
      <c r="F89" s="69"/>
      <c r="G89" s="74"/>
      <c r="H89" s="74"/>
      <c r="I89" s="93"/>
    </row>
    <row r="90" spans="1:9" ht="15">
      <c r="A90" s="3"/>
      <c r="B90" s="22" t="s">
        <v>16</v>
      </c>
      <c r="C90" s="72">
        <v>351098</v>
      </c>
      <c r="D90" s="74">
        <v>248454</v>
      </c>
      <c r="E90" s="70">
        <f t="shared" si="0"/>
        <v>70.76485767506509</v>
      </c>
      <c r="F90" s="69">
        <v>351098</v>
      </c>
      <c r="G90" s="74">
        <v>264098</v>
      </c>
      <c r="H90" s="74">
        <v>264098</v>
      </c>
      <c r="I90" s="70">
        <f>(H90/F90)*100</f>
        <v>75.22059368039693</v>
      </c>
    </row>
    <row r="91" spans="1:9" ht="15">
      <c r="A91" s="3"/>
      <c r="B91" s="22"/>
      <c r="C91" s="72"/>
      <c r="D91" s="74"/>
      <c r="E91" s="70"/>
      <c r="F91" s="69"/>
      <c r="G91" s="74"/>
      <c r="H91" s="74"/>
      <c r="I91" s="70"/>
    </row>
    <row r="92" spans="1:9" ht="15">
      <c r="A92" s="3"/>
      <c r="B92" s="22" t="s">
        <v>17</v>
      </c>
      <c r="C92" s="72">
        <v>6440</v>
      </c>
      <c r="D92" s="74">
        <v>4241</v>
      </c>
      <c r="E92" s="70">
        <f t="shared" si="0"/>
        <v>65.85403726708074</v>
      </c>
      <c r="F92" s="69">
        <v>6440</v>
      </c>
      <c r="G92" s="74">
        <v>6440</v>
      </c>
      <c r="H92" s="74">
        <v>6440</v>
      </c>
      <c r="I92" s="70">
        <f>(H92/F92)*100</f>
        <v>100</v>
      </c>
    </row>
    <row r="93" spans="1:9" ht="15">
      <c r="A93" s="3"/>
      <c r="B93" s="22"/>
      <c r="C93" s="76"/>
      <c r="D93" s="87"/>
      <c r="E93" s="87"/>
      <c r="F93" s="69"/>
      <c r="G93" s="87"/>
      <c r="H93" s="74"/>
      <c r="I93" s="87"/>
    </row>
    <row r="94" spans="1:9" ht="15.75">
      <c r="A94" s="3"/>
      <c r="B94" s="124" t="s">
        <v>18</v>
      </c>
      <c r="C94" s="125">
        <f>SUM(C96,C97,C99)</f>
        <v>4577200</v>
      </c>
      <c r="D94" s="125">
        <f>SUM(D96,D97,D99)</f>
        <v>3323699</v>
      </c>
      <c r="E94" s="126">
        <f t="shared" si="0"/>
        <v>72.61424014681465</v>
      </c>
      <c r="F94" s="127">
        <f>SUM(F96:F99)</f>
        <v>4576838</v>
      </c>
      <c r="G94" s="125">
        <f>SUM(G96:G99)</f>
        <v>4777088</v>
      </c>
      <c r="H94" s="125">
        <f>SUM(H96:H99)</f>
        <v>4690500</v>
      </c>
      <c r="I94" s="126">
        <f>(H94/F94)*100</f>
        <v>102.48341759092195</v>
      </c>
    </row>
    <row r="95" spans="1:9" ht="15">
      <c r="A95" s="3"/>
      <c r="B95" s="22"/>
      <c r="C95" s="72"/>
      <c r="D95" s="93"/>
      <c r="E95" s="93"/>
      <c r="F95" s="92"/>
      <c r="G95" s="93"/>
      <c r="H95" s="93"/>
      <c r="I95" s="93"/>
    </row>
    <row r="96" spans="1:9" ht="15">
      <c r="A96" s="3"/>
      <c r="B96" s="22" t="s">
        <v>19</v>
      </c>
      <c r="C96" s="72">
        <v>3547200</v>
      </c>
      <c r="D96" s="74">
        <v>2574695</v>
      </c>
      <c r="E96" s="70">
        <f t="shared" si="0"/>
        <v>72.58386896707262</v>
      </c>
      <c r="F96" s="69">
        <v>3547200</v>
      </c>
      <c r="G96" s="74">
        <v>3478368</v>
      </c>
      <c r="H96" s="74">
        <v>3617500</v>
      </c>
      <c r="I96" s="70">
        <f>(H96/F96)*100</f>
        <v>101.9818448353631</v>
      </c>
    </row>
    <row r="97" spans="1:9" ht="30">
      <c r="A97" s="3"/>
      <c r="B97" s="31" t="s">
        <v>94</v>
      </c>
      <c r="C97" s="72">
        <v>1000000</v>
      </c>
      <c r="D97" s="74">
        <v>719366</v>
      </c>
      <c r="E97" s="70">
        <f t="shared" si="0"/>
        <v>71.9366</v>
      </c>
      <c r="F97" s="69">
        <v>1000000</v>
      </c>
      <c r="G97" s="74">
        <v>1205720</v>
      </c>
      <c r="H97" s="74">
        <v>1023000</v>
      </c>
      <c r="I97" s="70">
        <f>(H97/F97)*100</f>
        <v>102.3</v>
      </c>
    </row>
    <row r="98" spans="1:9" ht="15">
      <c r="A98" s="3"/>
      <c r="B98" s="31"/>
      <c r="C98" s="72"/>
      <c r="D98" s="74"/>
      <c r="E98" s="70"/>
      <c r="F98" s="69"/>
      <c r="G98" s="74"/>
      <c r="H98" s="74"/>
      <c r="I98" s="70"/>
    </row>
    <row r="99" spans="1:9" ht="15">
      <c r="A99" s="3"/>
      <c r="B99" s="22" t="s">
        <v>20</v>
      </c>
      <c r="C99" s="72">
        <v>30000</v>
      </c>
      <c r="D99" s="74">
        <v>29638</v>
      </c>
      <c r="E99" s="70">
        <f t="shared" si="0"/>
        <v>98.79333333333334</v>
      </c>
      <c r="F99" s="69">
        <v>29638</v>
      </c>
      <c r="G99" s="74">
        <v>93000</v>
      </c>
      <c r="H99" s="74">
        <v>50000</v>
      </c>
      <c r="I99" s="70">
        <f>(H99/F99)*100</f>
        <v>168.70234158850127</v>
      </c>
    </row>
    <row r="100" spans="1:9" ht="15">
      <c r="A100" s="3"/>
      <c r="B100" s="22"/>
      <c r="C100" s="72"/>
      <c r="D100" s="74"/>
      <c r="E100" s="70"/>
      <c r="F100" s="109"/>
      <c r="G100" s="70"/>
      <c r="H100" s="70"/>
      <c r="I100" s="70"/>
    </row>
    <row r="101" spans="1:9" ht="15">
      <c r="A101" s="3"/>
      <c r="B101" s="22"/>
      <c r="C101" s="76"/>
      <c r="D101" s="87"/>
      <c r="E101" s="87"/>
      <c r="F101" s="76"/>
      <c r="G101" s="87"/>
      <c r="H101" s="87"/>
      <c r="I101" s="87"/>
    </row>
    <row r="102" spans="1:9" ht="15.75">
      <c r="A102" s="3"/>
      <c r="B102" s="124" t="s">
        <v>21</v>
      </c>
      <c r="C102" s="125">
        <f>SUM(C104,C106)</f>
        <v>116000</v>
      </c>
      <c r="D102" s="125">
        <f>SUM(D104,D106)</f>
        <v>75458</v>
      </c>
      <c r="E102" s="126">
        <f t="shared" si="0"/>
        <v>65.05</v>
      </c>
      <c r="F102" s="134">
        <f>SUM(F104:F106)</f>
        <v>115046</v>
      </c>
      <c r="G102" s="134">
        <f>SUM(G104:G106)</f>
        <v>113200</v>
      </c>
      <c r="H102" s="134">
        <f>SUM(H104:H106)</f>
        <v>113200</v>
      </c>
      <c r="I102" s="126">
        <f>(H102/F102)*100</f>
        <v>98.39542443892009</v>
      </c>
    </row>
    <row r="103" spans="1:9" ht="15">
      <c r="A103" s="3"/>
      <c r="B103" s="22"/>
      <c r="C103" s="72"/>
      <c r="D103" s="93"/>
      <c r="E103" s="93"/>
      <c r="F103" s="92"/>
      <c r="G103" s="93"/>
      <c r="H103" s="93"/>
      <c r="I103" s="93"/>
    </row>
    <row r="104" spans="1:9" ht="15">
      <c r="A104" s="3"/>
      <c r="B104" s="22" t="s">
        <v>10</v>
      </c>
      <c r="C104" s="72">
        <v>108000</v>
      </c>
      <c r="D104" s="74">
        <v>68412</v>
      </c>
      <c r="E104" s="98">
        <f t="shared" si="0"/>
        <v>63.34444444444445</v>
      </c>
      <c r="F104" s="69">
        <v>108000</v>
      </c>
      <c r="G104" s="74">
        <v>105000</v>
      </c>
      <c r="H104" s="74">
        <v>105000</v>
      </c>
      <c r="I104" s="70">
        <f>(H104/F104)*100</f>
        <v>97.22222222222221</v>
      </c>
    </row>
    <row r="105" spans="1:9" ht="30">
      <c r="A105" s="3"/>
      <c r="B105" s="32" t="s">
        <v>169</v>
      </c>
      <c r="C105" s="72"/>
      <c r="D105" s="74"/>
      <c r="E105" s="98"/>
      <c r="F105" s="69"/>
      <c r="G105" s="74">
        <v>1000</v>
      </c>
      <c r="H105" s="74">
        <v>1000</v>
      </c>
      <c r="I105" s="70"/>
    </row>
    <row r="106" spans="1:9" ht="30">
      <c r="A106" s="3"/>
      <c r="B106" s="37" t="s">
        <v>22</v>
      </c>
      <c r="C106" s="68">
        <v>8000</v>
      </c>
      <c r="D106" s="66">
        <v>7046</v>
      </c>
      <c r="E106" s="100">
        <f t="shared" si="0"/>
        <v>88.075</v>
      </c>
      <c r="F106" s="68">
        <v>7046</v>
      </c>
      <c r="G106" s="66">
        <v>7200</v>
      </c>
      <c r="H106" s="66">
        <v>7200</v>
      </c>
      <c r="I106" s="67">
        <f>(H106/F106)*100</f>
        <v>102.18563724098779</v>
      </c>
    </row>
    <row r="107" spans="1:9" ht="15">
      <c r="A107" s="3"/>
      <c r="B107" s="38"/>
      <c r="C107" s="101"/>
      <c r="D107" s="101"/>
      <c r="E107" s="101"/>
      <c r="F107" s="101"/>
      <c r="G107" s="101"/>
      <c r="H107" s="101"/>
      <c r="I107" s="101"/>
    </row>
    <row r="108" spans="1:9" ht="15">
      <c r="A108" s="3"/>
      <c r="B108" s="29"/>
      <c r="C108" s="76"/>
      <c r="D108" s="76"/>
      <c r="E108" s="76"/>
      <c r="F108" s="76"/>
      <c r="G108" s="76"/>
      <c r="H108" s="76"/>
      <c r="I108" s="76"/>
    </row>
    <row r="109" spans="1:9" ht="15.75">
      <c r="A109" s="3"/>
      <c r="B109" s="21"/>
      <c r="C109" s="77"/>
      <c r="D109" s="78"/>
      <c r="E109" s="78"/>
      <c r="F109" s="77"/>
      <c r="G109" s="78"/>
      <c r="H109" s="78"/>
      <c r="I109" s="110"/>
    </row>
    <row r="110" spans="1:9" ht="48" thickBot="1">
      <c r="A110" s="3"/>
      <c r="B110" s="39" t="s">
        <v>23</v>
      </c>
      <c r="C110" s="79">
        <f>SUM(C112)</f>
        <v>5880</v>
      </c>
      <c r="D110" s="79">
        <f>SUM(D112)</f>
        <v>2808</v>
      </c>
      <c r="E110" s="80">
        <f>(D110/C110)*100</f>
        <v>47.755102040816325</v>
      </c>
      <c r="F110" s="79">
        <f>SUM(F112)</f>
        <v>5880</v>
      </c>
      <c r="G110" s="79">
        <f>SUM(G112)</f>
        <v>5940</v>
      </c>
      <c r="H110" s="79">
        <f>SUM(H112)</f>
        <v>5940</v>
      </c>
      <c r="I110" s="80">
        <f>(H110/F110)*100</f>
        <v>101.0204081632653</v>
      </c>
    </row>
    <row r="111" spans="1:10" ht="15.75" thickTop="1">
      <c r="A111" s="3"/>
      <c r="B111" s="22"/>
      <c r="C111" s="86"/>
      <c r="D111" s="86"/>
      <c r="E111" s="105"/>
      <c r="F111" s="86"/>
      <c r="G111" s="87"/>
      <c r="H111" s="87"/>
      <c r="I111" s="76"/>
      <c r="J111" s="1"/>
    </row>
    <row r="112" spans="1:10" ht="30">
      <c r="A112" s="3"/>
      <c r="B112" s="37" t="s">
        <v>24</v>
      </c>
      <c r="C112" s="68">
        <v>5880</v>
      </c>
      <c r="D112" s="68">
        <v>2808</v>
      </c>
      <c r="E112" s="67">
        <f>(D112/C112)*100</f>
        <v>47.755102040816325</v>
      </c>
      <c r="F112" s="68">
        <v>5880</v>
      </c>
      <c r="G112" s="66">
        <v>5940</v>
      </c>
      <c r="H112" s="66">
        <v>5940</v>
      </c>
      <c r="I112" s="70">
        <f>(H112/F112)*100</f>
        <v>101.0204081632653</v>
      </c>
      <c r="J112" s="2"/>
    </row>
    <row r="113" spans="1:9" ht="15">
      <c r="A113" s="3"/>
      <c r="B113" s="22"/>
      <c r="C113" s="76"/>
      <c r="D113" s="77"/>
      <c r="E113" s="87"/>
      <c r="F113" s="72"/>
      <c r="G113" s="74"/>
      <c r="H113" s="74"/>
      <c r="I113" s="78"/>
    </row>
    <row r="114" spans="1:9" ht="30">
      <c r="A114" s="3"/>
      <c r="B114" s="31" t="s">
        <v>25</v>
      </c>
      <c r="C114" s="72">
        <v>5880</v>
      </c>
      <c r="D114" s="69">
        <v>2808</v>
      </c>
      <c r="E114" s="70">
        <f>(D114/C114)*100</f>
        <v>47.755102040816325</v>
      </c>
      <c r="F114" s="72">
        <v>5880</v>
      </c>
      <c r="G114" s="74">
        <v>5940</v>
      </c>
      <c r="H114" s="74">
        <v>5940</v>
      </c>
      <c r="I114" s="70">
        <f>(H114/F114)*100</f>
        <v>101.0204081632653</v>
      </c>
    </row>
    <row r="115" spans="1:9" ht="18" customHeight="1">
      <c r="A115" s="3"/>
      <c r="B115" s="37"/>
      <c r="C115" s="89"/>
      <c r="D115" s="68"/>
      <c r="E115" s="67"/>
      <c r="F115" s="89"/>
      <c r="G115" s="66"/>
      <c r="H115" s="66"/>
      <c r="I115" s="67"/>
    </row>
    <row r="116" spans="1:9" ht="2.25" customHeight="1">
      <c r="A116" s="3"/>
      <c r="B116" s="31"/>
      <c r="C116" s="72"/>
      <c r="D116" s="69"/>
      <c r="E116" s="70"/>
      <c r="F116" s="72"/>
      <c r="G116" s="74"/>
      <c r="H116" s="74"/>
      <c r="I116" s="70"/>
    </row>
    <row r="117" spans="1:9" ht="15" hidden="1">
      <c r="A117" s="3"/>
      <c r="B117" s="31"/>
      <c r="C117" s="86"/>
      <c r="D117" s="86"/>
      <c r="E117" s="87"/>
      <c r="F117" s="86"/>
      <c r="G117" s="87"/>
      <c r="H117" s="87"/>
      <c r="I117" s="87"/>
    </row>
    <row r="118" spans="1:9" ht="15" hidden="1">
      <c r="A118" s="3"/>
      <c r="B118" s="123"/>
      <c r="C118" s="106"/>
      <c r="D118" s="106"/>
      <c r="E118" s="106"/>
      <c r="F118" s="106"/>
      <c r="G118" s="106"/>
      <c r="H118" s="106"/>
      <c r="I118" s="106"/>
    </row>
    <row r="119" spans="1:9" ht="15">
      <c r="A119" s="3"/>
      <c r="B119" s="40"/>
      <c r="C119" s="101"/>
      <c r="D119" s="101"/>
      <c r="E119" s="101"/>
      <c r="F119" s="101"/>
      <c r="G119" s="101"/>
      <c r="H119" s="101"/>
      <c r="I119" s="101"/>
    </row>
    <row r="120" spans="1:9" ht="15">
      <c r="A120" s="3"/>
      <c r="B120" s="29"/>
      <c r="C120" s="76"/>
      <c r="D120" s="76"/>
      <c r="E120" s="76"/>
      <c r="F120" s="76"/>
      <c r="G120" s="76"/>
      <c r="H120" s="76"/>
      <c r="I120" s="76"/>
    </row>
    <row r="121" spans="1:9" ht="15.75">
      <c r="A121" s="3"/>
      <c r="B121" s="3"/>
      <c r="C121" s="77"/>
      <c r="D121" s="78"/>
      <c r="E121" s="78"/>
      <c r="F121" s="77"/>
      <c r="G121" s="78"/>
      <c r="H121" s="78"/>
      <c r="I121" s="110"/>
    </row>
    <row r="122" spans="1:9" ht="32.25" thickBot="1">
      <c r="A122" s="3"/>
      <c r="B122" s="39" t="s">
        <v>26</v>
      </c>
      <c r="C122" s="79">
        <f>SUM(C124,C128,C134)</f>
        <v>160173</v>
      </c>
      <c r="D122" s="79">
        <f>SUM(D124,D128,D134)</f>
        <v>119145</v>
      </c>
      <c r="E122" s="80">
        <f>(D122/C122)*100</f>
        <v>74.38519600681764</v>
      </c>
      <c r="F122" s="79">
        <f>SUM(F124,F128,F134)</f>
        <v>158173</v>
      </c>
      <c r="G122" s="79">
        <f>SUM(G124,G128,G134)</f>
        <v>167912</v>
      </c>
      <c r="H122" s="79">
        <f>SUM(H124,H128,H134)</f>
        <v>164280</v>
      </c>
      <c r="I122" s="80">
        <f>(H122/F122)*100</f>
        <v>103.86096236399385</v>
      </c>
    </row>
    <row r="123" spans="1:9" ht="15.75" thickTop="1">
      <c r="A123" s="3"/>
      <c r="B123" s="22"/>
      <c r="C123" s="76"/>
      <c r="D123" s="87"/>
      <c r="E123" s="87"/>
      <c r="F123" s="76"/>
      <c r="G123" s="87"/>
      <c r="H123" s="72" t="s">
        <v>107</v>
      </c>
      <c r="I123" s="105"/>
    </row>
    <row r="124" spans="1:9" ht="15.75">
      <c r="A124" s="3"/>
      <c r="B124" s="124" t="s">
        <v>27</v>
      </c>
      <c r="C124" s="125">
        <f>SUM(C126)</f>
        <v>59500</v>
      </c>
      <c r="D124" s="125">
        <f>SUM(D126)</f>
        <v>49270</v>
      </c>
      <c r="E124" s="126">
        <f>(D124/C124)*100</f>
        <v>82.80672268907563</v>
      </c>
      <c r="F124" s="133">
        <f>SUM(F126)</f>
        <v>59500</v>
      </c>
      <c r="G124" s="134">
        <f>SUM(G126:G126)</f>
        <v>62000</v>
      </c>
      <c r="H124" s="84">
        <f>SUM(H126)</f>
        <v>62000</v>
      </c>
      <c r="I124" s="137">
        <f>(H124/F124)*100</f>
        <v>104.20168067226892</v>
      </c>
    </row>
    <row r="125" spans="1:9" ht="15">
      <c r="A125" s="3"/>
      <c r="B125" s="22"/>
      <c r="C125" s="76"/>
      <c r="D125" s="87"/>
      <c r="E125" s="87"/>
      <c r="F125" s="92"/>
      <c r="G125" s="78"/>
      <c r="H125" s="93"/>
      <c r="I125" s="78"/>
    </row>
    <row r="126" spans="1:9" ht="30">
      <c r="A126" s="3"/>
      <c r="B126" s="31" t="s">
        <v>28</v>
      </c>
      <c r="C126" s="72">
        <v>59500</v>
      </c>
      <c r="D126" s="74">
        <v>49270</v>
      </c>
      <c r="E126" s="70">
        <f>(D126/C126)*100</f>
        <v>82.80672268907563</v>
      </c>
      <c r="F126" s="69">
        <v>59500</v>
      </c>
      <c r="G126" s="74">
        <v>62000</v>
      </c>
      <c r="H126" s="74">
        <v>62000</v>
      </c>
      <c r="I126" s="70">
        <f>(H126/F126)*100</f>
        <v>104.20168067226892</v>
      </c>
    </row>
    <row r="127" spans="1:9" ht="15">
      <c r="A127" s="3"/>
      <c r="B127" s="22"/>
      <c r="C127" s="76"/>
      <c r="D127" s="87"/>
      <c r="E127" s="87"/>
      <c r="F127" s="86"/>
      <c r="G127" s="87"/>
      <c r="H127" s="87"/>
      <c r="I127" s="87"/>
    </row>
    <row r="128" spans="1:9" ht="15.75">
      <c r="A128" s="3"/>
      <c r="B128" s="124" t="s">
        <v>29</v>
      </c>
      <c r="C128" s="125">
        <f>SUM(C130:C132)</f>
        <v>11000</v>
      </c>
      <c r="D128" s="125">
        <f>SUM(D130:D132)</f>
        <v>1280</v>
      </c>
      <c r="E128" s="126">
        <f>(D128/C128)*100</f>
        <v>11.636363636363637</v>
      </c>
      <c r="F128" s="127">
        <f>SUM(F130:F131)</f>
        <v>9000</v>
      </c>
      <c r="G128" s="125">
        <f>SUM(G130:G131)</f>
        <v>13200</v>
      </c>
      <c r="H128" s="125">
        <f>SUM(H130:H131)</f>
        <v>9200</v>
      </c>
      <c r="I128" s="126">
        <f>(H128/F128)*100</f>
        <v>102.22222222222221</v>
      </c>
    </row>
    <row r="129" spans="1:9" ht="15">
      <c r="A129" s="3"/>
      <c r="B129" s="22"/>
      <c r="C129" s="72"/>
      <c r="D129" s="74"/>
      <c r="E129" s="74"/>
      <c r="F129" s="72"/>
      <c r="G129" s="74"/>
      <c r="H129" s="74"/>
      <c r="I129" s="93"/>
    </row>
    <row r="130" spans="1:9" ht="30">
      <c r="A130" s="3"/>
      <c r="B130" s="31" t="s">
        <v>30</v>
      </c>
      <c r="C130" s="72">
        <v>1000</v>
      </c>
      <c r="D130" s="74">
        <v>600</v>
      </c>
      <c r="E130" s="98">
        <f aca="true" t="shared" si="1" ref="E130:E138">(D130/C130)*100</f>
        <v>60</v>
      </c>
      <c r="F130" s="72">
        <v>1000</v>
      </c>
      <c r="G130" s="74">
        <v>1000</v>
      </c>
      <c r="H130" s="74">
        <v>1000</v>
      </c>
      <c r="I130" s="70">
        <f>(H130/F130)*100</f>
        <v>100</v>
      </c>
    </row>
    <row r="131" spans="1:9" ht="30">
      <c r="A131" s="3"/>
      <c r="B131" s="31" t="s">
        <v>136</v>
      </c>
      <c r="C131" s="72">
        <v>10000</v>
      </c>
      <c r="D131" s="74">
        <v>680</v>
      </c>
      <c r="E131" s="98">
        <f t="shared" si="1"/>
        <v>6.800000000000001</v>
      </c>
      <c r="F131" s="72">
        <v>8000</v>
      </c>
      <c r="G131" s="74">
        <v>12200</v>
      </c>
      <c r="H131" s="74">
        <v>8200</v>
      </c>
      <c r="I131" s="70">
        <f>(H131/F131)*100</f>
        <v>102.49999999999999</v>
      </c>
    </row>
    <row r="132" spans="1:9" ht="15">
      <c r="A132" s="3"/>
      <c r="B132" s="31"/>
      <c r="C132" s="72"/>
      <c r="D132" s="74"/>
      <c r="E132" s="98"/>
      <c r="F132" s="72"/>
      <c r="G132" s="74"/>
      <c r="H132" s="74"/>
      <c r="I132" s="70"/>
    </row>
    <row r="133" spans="1:9" ht="15">
      <c r="A133" s="3"/>
      <c r="B133" s="22"/>
      <c r="C133" s="76"/>
      <c r="D133" s="87"/>
      <c r="E133" s="87"/>
      <c r="F133" s="72"/>
      <c r="G133" s="87"/>
      <c r="H133" s="87"/>
      <c r="I133" s="87"/>
    </row>
    <row r="134" spans="1:9" ht="15.75">
      <c r="A134" s="3"/>
      <c r="B134" s="124" t="s">
        <v>31</v>
      </c>
      <c r="C134" s="125">
        <f>SUM(C136,C138)</f>
        <v>89673</v>
      </c>
      <c r="D134" s="125">
        <f>SUM(D136,D138)</f>
        <v>68595</v>
      </c>
      <c r="E134" s="126">
        <f t="shared" si="1"/>
        <v>76.4945970358971</v>
      </c>
      <c r="F134" s="133">
        <f>SUM(F136:F138)</f>
        <v>89673</v>
      </c>
      <c r="G134" s="134">
        <f>SUM(G136:G138)</f>
        <v>92712</v>
      </c>
      <c r="H134" s="134">
        <f>SUM(H136:H138)</f>
        <v>93080</v>
      </c>
      <c r="I134" s="126">
        <f>(H134/F134)*100</f>
        <v>103.79935989651288</v>
      </c>
    </row>
    <row r="135" spans="1:9" ht="15">
      <c r="A135" s="3"/>
      <c r="B135" s="26"/>
      <c r="C135" s="93"/>
      <c r="D135" s="74"/>
      <c r="E135" s="74"/>
      <c r="F135" s="92"/>
      <c r="G135" s="93"/>
      <c r="H135" s="93"/>
      <c r="I135" s="93"/>
    </row>
    <row r="136" spans="1:9" ht="15">
      <c r="A136" s="3"/>
      <c r="B136" s="26" t="s">
        <v>19</v>
      </c>
      <c r="C136" s="74">
        <v>77573</v>
      </c>
      <c r="D136" s="74">
        <v>58391</v>
      </c>
      <c r="E136" s="70">
        <f t="shared" si="1"/>
        <v>75.27232413339692</v>
      </c>
      <c r="F136" s="69">
        <v>77573</v>
      </c>
      <c r="G136" s="74">
        <v>79632</v>
      </c>
      <c r="H136" s="74">
        <v>80680</v>
      </c>
      <c r="I136" s="70">
        <f>(H136/F136)*100</f>
        <v>104.00525956196098</v>
      </c>
    </row>
    <row r="137" spans="1:9" ht="15">
      <c r="A137" s="3"/>
      <c r="B137" s="26"/>
      <c r="C137" s="69"/>
      <c r="D137" s="74"/>
      <c r="E137" s="98"/>
      <c r="F137" s="69"/>
      <c r="G137" s="74"/>
      <c r="H137" s="74"/>
      <c r="I137" s="70"/>
    </row>
    <row r="138" spans="1:9" ht="15">
      <c r="A138" s="3"/>
      <c r="B138" s="41" t="s">
        <v>32</v>
      </c>
      <c r="C138" s="68">
        <v>12100</v>
      </c>
      <c r="D138" s="66">
        <v>10204</v>
      </c>
      <c r="E138" s="100">
        <f t="shared" si="1"/>
        <v>84.3305785123967</v>
      </c>
      <c r="F138" s="68">
        <v>12100</v>
      </c>
      <c r="G138" s="66">
        <v>13080</v>
      </c>
      <c r="H138" s="66">
        <v>12400</v>
      </c>
      <c r="I138" s="67">
        <f>(H138/F138)*100</f>
        <v>102.4793388429752</v>
      </c>
    </row>
    <row r="139" spans="1:9" ht="15">
      <c r="A139" s="3"/>
      <c r="B139" s="26"/>
      <c r="C139" s="101"/>
      <c r="D139" s="101"/>
      <c r="E139" s="101"/>
      <c r="F139" s="101"/>
      <c r="G139" s="101"/>
      <c r="H139" s="101"/>
      <c r="I139" s="101"/>
    </row>
    <row r="140" spans="1:9" ht="15">
      <c r="A140" s="3"/>
      <c r="B140" s="41"/>
      <c r="C140" s="101"/>
      <c r="D140" s="101"/>
      <c r="E140" s="101"/>
      <c r="F140" s="101"/>
      <c r="G140" s="101"/>
      <c r="H140" s="101"/>
      <c r="I140" s="106"/>
    </row>
    <row r="141" spans="1:9" ht="15">
      <c r="A141" s="3"/>
      <c r="B141" s="26"/>
      <c r="C141" s="77"/>
      <c r="D141" s="78"/>
      <c r="E141" s="78"/>
      <c r="F141" s="77"/>
      <c r="G141" s="78"/>
      <c r="H141" s="78"/>
      <c r="I141" s="87"/>
    </row>
    <row r="142" spans="1:9" ht="16.5" thickBot="1">
      <c r="A142" s="3"/>
      <c r="B142" s="42" t="s">
        <v>33</v>
      </c>
      <c r="C142" s="108">
        <f>SUM(C144,C149)</f>
        <v>3049512</v>
      </c>
      <c r="D142" s="79">
        <f>SUM(D144,D149)</f>
        <v>1585465</v>
      </c>
      <c r="E142" s="80">
        <f>(D142/C142)*100</f>
        <v>51.99077754079997</v>
      </c>
      <c r="F142" s="108">
        <f>SUM(F144,F149)</f>
        <v>2276912</v>
      </c>
      <c r="G142" s="79">
        <f>SUM(G144,G149)</f>
        <v>2752747</v>
      </c>
      <c r="H142" s="79">
        <f>SUM(H144,H149)</f>
        <v>2756314</v>
      </c>
      <c r="I142" s="80">
        <f>(H142/F142)*100</f>
        <v>121.0549199969081</v>
      </c>
    </row>
    <row r="143" spans="1:9" ht="15.75" thickTop="1">
      <c r="A143" s="3"/>
      <c r="B143" s="26"/>
      <c r="C143" s="105"/>
      <c r="D143" s="87"/>
      <c r="E143" s="87"/>
      <c r="F143" s="86"/>
      <c r="G143" s="87"/>
      <c r="H143" s="87"/>
      <c r="I143" s="87"/>
    </row>
    <row r="144" spans="1:9" ht="30">
      <c r="A144" s="3"/>
      <c r="B144" s="43" t="s">
        <v>34</v>
      </c>
      <c r="C144" s="66">
        <f>SUM(C146,C147)</f>
        <v>1560000</v>
      </c>
      <c r="D144" s="66">
        <v>1068553</v>
      </c>
      <c r="E144" s="67">
        <f>(D144/C144)*100</f>
        <v>68.49698717948718</v>
      </c>
      <c r="F144" s="68">
        <f>SUM(F146,F147)</f>
        <v>1460000</v>
      </c>
      <c r="G144" s="66">
        <f>SUM(G146,G147)</f>
        <v>1056433</v>
      </c>
      <c r="H144" s="66">
        <f>SUM(H146,H147)</f>
        <v>1060000</v>
      </c>
      <c r="I144" s="67">
        <f>(H144/F144)*100</f>
        <v>72.6027397260274</v>
      </c>
    </row>
    <row r="145" spans="1:9" ht="15">
      <c r="A145" s="3"/>
      <c r="B145" s="44"/>
      <c r="C145" s="78"/>
      <c r="D145" s="76"/>
      <c r="E145" s="87"/>
      <c r="F145" s="72"/>
      <c r="G145" s="87"/>
      <c r="H145" s="87"/>
      <c r="I145" s="87"/>
    </row>
    <row r="146" spans="1:9" ht="15">
      <c r="A146" s="3"/>
      <c r="B146" s="45" t="s">
        <v>153</v>
      </c>
      <c r="C146" s="69">
        <v>200000</v>
      </c>
      <c r="D146" s="69">
        <v>22515</v>
      </c>
      <c r="E146" s="109">
        <f>(D146/C146)*100</f>
        <v>11.2575</v>
      </c>
      <c r="F146" s="69">
        <v>100000</v>
      </c>
      <c r="G146" s="69">
        <v>100000</v>
      </c>
      <c r="H146" s="74">
        <v>100000</v>
      </c>
      <c r="I146" s="70">
        <f>(H146/F146)*100</f>
        <v>100</v>
      </c>
    </row>
    <row r="147" spans="1:9" ht="15">
      <c r="A147" s="3"/>
      <c r="B147" s="45" t="s">
        <v>154</v>
      </c>
      <c r="C147" s="69">
        <v>1360000</v>
      </c>
      <c r="D147" s="74">
        <v>1046038</v>
      </c>
      <c r="E147" s="109">
        <f>(D147/C147)*100</f>
        <v>76.9145588235294</v>
      </c>
      <c r="F147" s="74">
        <v>1360000</v>
      </c>
      <c r="G147" s="72">
        <v>956433</v>
      </c>
      <c r="H147" s="74">
        <v>960000</v>
      </c>
      <c r="I147" s="70">
        <f>(H147/F147)*100</f>
        <v>70.58823529411765</v>
      </c>
    </row>
    <row r="148" spans="1:9" ht="15">
      <c r="A148" s="3"/>
      <c r="B148" s="45"/>
      <c r="C148" s="74"/>
      <c r="D148" s="72"/>
      <c r="E148" s="70"/>
      <c r="F148" s="74"/>
      <c r="G148" s="72"/>
      <c r="H148" s="74"/>
      <c r="I148" s="70"/>
    </row>
    <row r="149" spans="1:9" ht="30">
      <c r="A149" s="3"/>
      <c r="B149" s="43" t="s">
        <v>118</v>
      </c>
      <c r="C149" s="66">
        <f>SUM(C151:C153)</f>
        <v>1489512</v>
      </c>
      <c r="D149" s="89">
        <v>516912</v>
      </c>
      <c r="E149" s="67">
        <f>(D149/C149)*100</f>
        <v>34.70344649791341</v>
      </c>
      <c r="F149" s="66">
        <f>SUM(F151:F153)</f>
        <v>816912</v>
      </c>
      <c r="G149" s="68">
        <f>SUM(G151:G153)</f>
        <v>1696314</v>
      </c>
      <c r="H149" s="66">
        <f>SUM(H151:H153)</f>
        <v>1696314</v>
      </c>
      <c r="I149" s="67">
        <f>(H149/F149)*100</f>
        <v>207.64953875080795</v>
      </c>
    </row>
    <row r="150" spans="1:9" ht="15">
      <c r="A150" s="3"/>
      <c r="B150" s="45"/>
      <c r="C150" s="74"/>
      <c r="D150" s="72"/>
      <c r="E150" s="70"/>
      <c r="F150" s="74"/>
      <c r="G150" s="72"/>
      <c r="H150" s="74"/>
      <c r="I150" s="70"/>
    </row>
    <row r="151" spans="1:9" ht="30">
      <c r="A151" s="3"/>
      <c r="B151" s="45" t="s">
        <v>171</v>
      </c>
      <c r="C151" s="74">
        <v>336912</v>
      </c>
      <c r="D151" s="72">
        <v>336912</v>
      </c>
      <c r="E151" s="109">
        <f>(D151/C151)*100</f>
        <v>100</v>
      </c>
      <c r="F151" s="74">
        <v>336912</v>
      </c>
      <c r="G151" s="72"/>
      <c r="H151" s="74"/>
      <c r="I151" s="70"/>
    </row>
    <row r="152" spans="1:9" ht="30">
      <c r="A152" s="3"/>
      <c r="B152" s="31" t="s">
        <v>172</v>
      </c>
      <c r="C152" s="74">
        <v>1152600</v>
      </c>
      <c r="D152" s="74">
        <v>180000</v>
      </c>
      <c r="E152" s="70">
        <f>(D152/C152)*100</f>
        <v>15.616866215512754</v>
      </c>
      <c r="F152" s="74">
        <v>480000</v>
      </c>
      <c r="G152" s="74">
        <v>672600</v>
      </c>
      <c r="H152" s="74">
        <v>672600</v>
      </c>
      <c r="I152" s="98">
        <f>(H152/F152)*100</f>
        <v>140.125</v>
      </c>
    </row>
    <row r="153" spans="1:9" ht="30">
      <c r="A153" s="3"/>
      <c r="B153" s="43" t="s">
        <v>173</v>
      </c>
      <c r="C153" s="66"/>
      <c r="D153" s="89"/>
      <c r="E153" s="67"/>
      <c r="F153" s="66"/>
      <c r="G153" s="68">
        <v>1023714</v>
      </c>
      <c r="H153" s="66">
        <v>1023714</v>
      </c>
      <c r="I153" s="67"/>
    </row>
    <row r="154" spans="1:9" ht="15">
      <c r="A154" s="3"/>
      <c r="B154" s="45"/>
      <c r="C154" s="113"/>
      <c r="D154" s="101"/>
      <c r="E154" s="101"/>
      <c r="F154" s="101"/>
      <c r="G154" s="101"/>
      <c r="H154" s="101"/>
      <c r="I154" s="101"/>
    </row>
    <row r="155" spans="1:9" ht="15">
      <c r="A155" s="3"/>
      <c r="B155" s="41"/>
      <c r="C155" s="101"/>
      <c r="D155" s="101"/>
      <c r="E155" s="101"/>
      <c r="F155" s="106"/>
      <c r="G155" s="106"/>
      <c r="H155" s="106"/>
      <c r="I155" s="106"/>
    </row>
    <row r="156" spans="1:9" ht="15">
      <c r="A156" s="3"/>
      <c r="B156" s="26"/>
      <c r="C156" s="77"/>
      <c r="D156" s="78"/>
      <c r="E156" s="78"/>
      <c r="F156" s="76"/>
      <c r="G156" s="87"/>
      <c r="H156" s="78"/>
      <c r="I156" s="87"/>
    </row>
    <row r="157" spans="1:9" ht="16.5" thickBot="1">
      <c r="A157" s="3"/>
      <c r="B157" s="42" t="s">
        <v>35</v>
      </c>
      <c r="C157" s="79">
        <f>SUM(C160)</f>
        <v>334843</v>
      </c>
      <c r="D157" s="79">
        <f>SUM(D160)</f>
        <v>0</v>
      </c>
      <c r="E157" s="80">
        <f>(D157/C157)*100</f>
        <v>0</v>
      </c>
      <c r="F157" s="79">
        <f>SUM(F160)</f>
        <v>0</v>
      </c>
      <c r="G157" s="79">
        <f>SUM(G160)</f>
        <v>1200000</v>
      </c>
      <c r="H157" s="79">
        <f>SUM(H160)</f>
        <v>444241</v>
      </c>
      <c r="I157" s="81" t="s">
        <v>107</v>
      </c>
    </row>
    <row r="158" spans="1:9" ht="15.75" thickTop="1">
      <c r="A158" s="3"/>
      <c r="B158" s="26"/>
      <c r="C158" s="105"/>
      <c r="D158" s="87"/>
      <c r="E158" s="87"/>
      <c r="F158" s="76"/>
      <c r="G158" s="105"/>
      <c r="H158" s="105"/>
      <c r="I158" s="87"/>
    </row>
    <row r="159" spans="1:9" ht="15">
      <c r="A159" s="3"/>
      <c r="B159" s="26"/>
      <c r="C159" s="87"/>
      <c r="D159" s="99"/>
      <c r="E159" s="87"/>
      <c r="F159" s="76"/>
      <c r="G159" s="87"/>
      <c r="H159" s="87"/>
      <c r="I159" s="87"/>
    </row>
    <row r="160" spans="1:9" ht="15.75">
      <c r="A160" s="3"/>
      <c r="B160" s="142" t="s">
        <v>36</v>
      </c>
      <c r="C160" s="125">
        <f>SUM(C162:C163)</f>
        <v>334843</v>
      </c>
      <c r="D160" s="125">
        <f>SUM(D162:D163)</f>
        <v>0</v>
      </c>
      <c r="E160" s="126">
        <f>(D160/C160)*100</f>
        <v>0</v>
      </c>
      <c r="F160" s="143">
        <v>0</v>
      </c>
      <c r="G160" s="125">
        <f>SUM(G162:G163)</f>
        <v>1200000</v>
      </c>
      <c r="H160" s="125">
        <f>SUM(H162:H163)</f>
        <v>444241</v>
      </c>
      <c r="I160" s="126"/>
    </row>
    <row r="161" spans="1:9" ht="15">
      <c r="A161" s="3"/>
      <c r="B161" s="26"/>
      <c r="C161" s="78"/>
      <c r="D161" s="87"/>
      <c r="E161" s="87"/>
      <c r="F161" s="140"/>
      <c r="G161" s="87"/>
      <c r="H161" s="87"/>
      <c r="I161" s="87"/>
    </row>
    <row r="162" spans="1:9" ht="15">
      <c r="A162" s="3"/>
      <c r="B162" s="26" t="s">
        <v>37</v>
      </c>
      <c r="C162" s="74">
        <v>221177</v>
      </c>
      <c r="D162" s="74">
        <v>0</v>
      </c>
      <c r="E162" s="98">
        <f>(D162/C162)*100</f>
        <v>0</v>
      </c>
      <c r="F162" s="141">
        <v>0</v>
      </c>
      <c r="G162" s="74">
        <v>0</v>
      </c>
      <c r="H162" s="74">
        <v>188421</v>
      </c>
      <c r="I162" s="70"/>
    </row>
    <row r="163" spans="1:9" ht="30">
      <c r="A163" s="3"/>
      <c r="B163" s="43" t="s">
        <v>174</v>
      </c>
      <c r="C163" s="68">
        <v>113666</v>
      </c>
      <c r="D163" s="66">
        <v>0</v>
      </c>
      <c r="E163" s="67">
        <f>(D163/C163)*100</f>
        <v>0</v>
      </c>
      <c r="F163" s="139">
        <v>0</v>
      </c>
      <c r="G163" s="66">
        <v>1200000</v>
      </c>
      <c r="H163" s="66">
        <v>255820</v>
      </c>
      <c r="I163" s="67"/>
    </row>
    <row r="164" spans="1:9" ht="15">
      <c r="A164" s="3"/>
      <c r="B164" s="28"/>
      <c r="C164" s="76"/>
      <c r="D164" s="76"/>
      <c r="E164" s="76"/>
      <c r="F164" s="76"/>
      <c r="G164" s="76"/>
      <c r="H164" s="76"/>
      <c r="I164" s="76"/>
    </row>
    <row r="165" spans="1:9" ht="15">
      <c r="A165" s="3"/>
      <c r="B165" s="29"/>
      <c r="C165" s="101"/>
      <c r="D165" s="101"/>
      <c r="E165" s="101"/>
      <c r="F165" s="101"/>
      <c r="G165" s="101"/>
      <c r="H165" s="101"/>
      <c r="I165" s="101"/>
    </row>
    <row r="166" spans="1:9" ht="15">
      <c r="A166" s="3"/>
      <c r="B166" s="26"/>
      <c r="C166" s="77"/>
      <c r="D166" s="78"/>
      <c r="E166" s="78"/>
      <c r="F166" s="77"/>
      <c r="G166" s="78"/>
      <c r="H166" s="78"/>
      <c r="I166" s="78"/>
    </row>
    <row r="167" spans="1:9" ht="16.5" thickBot="1">
      <c r="A167" s="3"/>
      <c r="B167" s="42" t="s">
        <v>38</v>
      </c>
      <c r="C167" s="108">
        <f>SUM(C169,C180,C189,C193,C197,C207)</f>
        <v>12410708</v>
      </c>
      <c r="D167" s="79">
        <f>SUM(D169,D180,D189,D193,D197,D207)</f>
        <v>9545441</v>
      </c>
      <c r="E167" s="80">
        <f>(D167/C167)*100</f>
        <v>76.91294485375049</v>
      </c>
      <c r="F167" s="79">
        <f>SUM(F169,F180,F189,F193,F197,F207)</f>
        <v>12452039</v>
      </c>
      <c r="G167" s="79">
        <f>SUM(G169,G180,G189,G193,G197,G207)</f>
        <v>14459756</v>
      </c>
      <c r="H167" s="79">
        <f>SUM(H169,H180,H189,H197,H193,H207)</f>
        <v>12973917</v>
      </c>
      <c r="I167" s="80">
        <f>(H167/F167)*100</f>
        <v>104.19110476605478</v>
      </c>
    </row>
    <row r="168" spans="1:9" ht="15.75" thickTop="1">
      <c r="A168" s="3"/>
      <c r="B168" s="26"/>
      <c r="C168" s="105"/>
      <c r="D168" s="87"/>
      <c r="E168" s="87"/>
      <c r="F168" s="76"/>
      <c r="G168" s="87"/>
      <c r="H168" s="87"/>
      <c r="I168" s="87"/>
    </row>
    <row r="169" spans="1:9" ht="15.75">
      <c r="A169" s="3"/>
      <c r="B169" s="142" t="s">
        <v>39</v>
      </c>
      <c r="C169" s="125">
        <f>SUM(C171:C172)</f>
        <v>7227859</v>
      </c>
      <c r="D169" s="125">
        <f>SUM(D171:D172)</f>
        <v>5679673</v>
      </c>
      <c r="E169" s="126">
        <f>(D169/C169)*100</f>
        <v>78.58029604617356</v>
      </c>
      <c r="F169" s="125">
        <f>SUM(F171:F172)</f>
        <v>7231856</v>
      </c>
      <c r="G169" s="125">
        <f>SUM(G171:G172)</f>
        <v>8442596</v>
      </c>
      <c r="H169" s="125">
        <f>SUM(H171:H172)</f>
        <v>7529902</v>
      </c>
      <c r="I169" s="126">
        <f>(H169/F169)*100</f>
        <v>104.12129334433651</v>
      </c>
    </row>
    <row r="170" spans="1:9" ht="15">
      <c r="A170" s="3"/>
      <c r="B170" s="26"/>
      <c r="C170" s="87"/>
      <c r="D170" s="87"/>
      <c r="E170" s="87"/>
      <c r="F170" s="92"/>
      <c r="G170" s="93"/>
      <c r="H170" s="93"/>
      <c r="I170" s="114"/>
    </row>
    <row r="171" spans="1:9" ht="15">
      <c r="A171" s="3"/>
      <c r="B171" s="26" t="s">
        <v>40</v>
      </c>
      <c r="C171" s="74">
        <v>7123499</v>
      </c>
      <c r="D171" s="74">
        <v>5594349</v>
      </c>
      <c r="E171" s="70">
        <f>(D171/C171)*100</f>
        <v>78.53372338509487</v>
      </c>
      <c r="F171" s="69">
        <v>7130626</v>
      </c>
      <c r="G171" s="74">
        <v>8381696</v>
      </c>
      <c r="H171" s="69">
        <v>7469002</v>
      </c>
      <c r="I171" s="70">
        <f>(H171/F171)*100</f>
        <v>104.74538981570483</v>
      </c>
    </row>
    <row r="172" spans="1:9" ht="15">
      <c r="A172" s="3"/>
      <c r="B172" s="26" t="s">
        <v>41</v>
      </c>
      <c r="C172" s="74">
        <f>SUM(C174:C178)</f>
        <v>104360</v>
      </c>
      <c r="D172" s="74">
        <v>85324</v>
      </c>
      <c r="E172" s="70">
        <f>(D172/C172)*100</f>
        <v>81.75929474894595</v>
      </c>
      <c r="F172" s="69">
        <f>SUM(F174:F178)</f>
        <v>101230</v>
      </c>
      <c r="G172" s="74">
        <f>SUM(G174:G178)</f>
        <v>60900</v>
      </c>
      <c r="H172" s="74">
        <f>SUM(H174:H178)</f>
        <v>60900</v>
      </c>
      <c r="I172" s="98">
        <f>(H172/F172)*100</f>
        <v>60.160031611182454</v>
      </c>
    </row>
    <row r="173" spans="1:9" ht="15">
      <c r="A173" s="3"/>
      <c r="B173" s="26" t="s">
        <v>42</v>
      </c>
      <c r="C173" s="87"/>
      <c r="D173" s="87"/>
      <c r="E173" s="87"/>
      <c r="F173" s="69"/>
      <c r="G173" s="74"/>
      <c r="H173" s="74"/>
      <c r="I173" s="99"/>
    </row>
    <row r="174" spans="1:9" ht="15">
      <c r="A174" s="3"/>
      <c r="B174" s="22"/>
      <c r="C174" s="76"/>
      <c r="D174" s="87"/>
      <c r="E174" s="87"/>
      <c r="F174" s="69"/>
      <c r="G174" s="74"/>
      <c r="H174" s="74"/>
      <c r="I174" s="99"/>
    </row>
    <row r="175" spans="1:9" ht="13.5" customHeight="1">
      <c r="A175" s="3"/>
      <c r="B175" s="22" t="s">
        <v>145</v>
      </c>
      <c r="C175" s="72">
        <v>62000</v>
      </c>
      <c r="D175" s="74">
        <v>40150</v>
      </c>
      <c r="E175" s="70">
        <f>(D175/C175)*100</f>
        <v>64.75806451612904</v>
      </c>
      <c r="F175" s="69">
        <v>62000</v>
      </c>
      <c r="G175" s="74">
        <v>59400</v>
      </c>
      <c r="H175" s="74">
        <v>59400</v>
      </c>
      <c r="I175" s="98">
        <f>(H175/F175)*100</f>
        <v>95.80645161290322</v>
      </c>
    </row>
    <row r="176" spans="1:9" ht="27.75" customHeight="1">
      <c r="A176" s="3"/>
      <c r="B176" s="32" t="s">
        <v>166</v>
      </c>
      <c r="C176" s="72">
        <v>38000</v>
      </c>
      <c r="D176" s="74">
        <v>34870</v>
      </c>
      <c r="E176" s="70">
        <f>(D176/C176)*100</f>
        <v>91.76315789473685</v>
      </c>
      <c r="F176" s="69">
        <v>34870</v>
      </c>
      <c r="G176" s="74"/>
      <c r="H176" s="74"/>
      <c r="I176" s="98">
        <f>(H176/F176)*100</f>
        <v>0</v>
      </c>
    </row>
    <row r="177" spans="1:9" ht="12" customHeight="1">
      <c r="A177" s="3"/>
      <c r="B177" s="32"/>
      <c r="C177" s="72"/>
      <c r="D177" s="74"/>
      <c r="E177" s="70"/>
      <c r="F177" s="69"/>
      <c r="G177" s="74"/>
      <c r="H177" s="74"/>
      <c r="I177" s="98"/>
    </row>
    <row r="178" spans="1:9" ht="15">
      <c r="A178" s="3"/>
      <c r="B178" s="22" t="s">
        <v>144</v>
      </c>
      <c r="C178" s="72">
        <v>4360</v>
      </c>
      <c r="D178" s="74">
        <v>4360</v>
      </c>
      <c r="E178" s="70">
        <f>(D178/C178)*100</f>
        <v>100</v>
      </c>
      <c r="F178" s="69">
        <v>4360</v>
      </c>
      <c r="G178" s="74">
        <v>1500</v>
      </c>
      <c r="H178" s="74">
        <v>1500</v>
      </c>
      <c r="I178" s="98">
        <f>(H178/F178)*100</f>
        <v>34.403669724770644</v>
      </c>
    </row>
    <row r="179" spans="1:9" ht="15">
      <c r="A179" s="3"/>
      <c r="B179" s="22"/>
      <c r="C179" s="72"/>
      <c r="D179" s="74"/>
      <c r="E179" s="74"/>
      <c r="F179" s="72"/>
      <c r="G179" s="74"/>
      <c r="H179" s="74"/>
      <c r="I179" s="74"/>
    </row>
    <row r="180" spans="1:9" ht="15.75">
      <c r="A180" s="3"/>
      <c r="B180" s="124" t="s">
        <v>44</v>
      </c>
      <c r="C180" s="127">
        <f>SUM(C182,C183)</f>
        <v>4907609</v>
      </c>
      <c r="D180" s="125">
        <f>SUM(D182,D183)</f>
        <v>3725788</v>
      </c>
      <c r="E180" s="126">
        <f>(D180/C180)*100</f>
        <v>75.91859905709684</v>
      </c>
      <c r="F180" s="125">
        <f>SUM(F182:F183)</f>
        <v>4944943</v>
      </c>
      <c r="G180" s="125">
        <f>SUM(G182:G183)</f>
        <v>5597501</v>
      </c>
      <c r="H180" s="125">
        <f>SUM(H182:H183)</f>
        <v>5024356</v>
      </c>
      <c r="I180" s="126">
        <f>(H180/F180)*100</f>
        <v>101.60594368832967</v>
      </c>
    </row>
    <row r="181" spans="1:9" ht="15">
      <c r="A181" s="3"/>
      <c r="B181" s="22"/>
      <c r="C181" s="76"/>
      <c r="D181" s="87"/>
      <c r="E181" s="87"/>
      <c r="F181" s="77"/>
      <c r="G181" s="93"/>
      <c r="H181" s="78"/>
      <c r="I181" s="78"/>
    </row>
    <row r="182" spans="1:9" ht="15">
      <c r="A182" s="3"/>
      <c r="B182" s="22" t="s">
        <v>45</v>
      </c>
      <c r="C182" s="72">
        <v>4869609</v>
      </c>
      <c r="D182" s="74">
        <v>3695097</v>
      </c>
      <c r="E182" s="70">
        <f>(D182/C182)*100</f>
        <v>75.88077400054091</v>
      </c>
      <c r="F182" s="69">
        <v>4885776</v>
      </c>
      <c r="G182" s="74">
        <v>5556901</v>
      </c>
      <c r="H182" s="74">
        <v>4983756</v>
      </c>
      <c r="I182" s="70">
        <f>(H182/F182)*100</f>
        <v>102.00541326495525</v>
      </c>
    </row>
    <row r="183" spans="1:9" ht="15">
      <c r="A183" s="3"/>
      <c r="B183" s="22" t="s">
        <v>46</v>
      </c>
      <c r="C183" s="74">
        <f>SUM(C184:C187)</f>
        <v>38000</v>
      </c>
      <c r="D183" s="74">
        <v>30691</v>
      </c>
      <c r="E183" s="70">
        <f>(D183/C183)*100</f>
        <v>80.76578947368421</v>
      </c>
      <c r="F183" s="69">
        <v>59167</v>
      </c>
      <c r="G183" s="74">
        <f>SUM(G185:G187)</f>
        <v>40600</v>
      </c>
      <c r="H183" s="74">
        <f>SUM(H186)</f>
        <v>40600</v>
      </c>
      <c r="I183" s="70">
        <f>(H183/F183)*100</f>
        <v>68.6193317220748</v>
      </c>
    </row>
    <row r="184" spans="1:9" ht="15">
      <c r="A184" s="3"/>
      <c r="B184" s="22" t="s">
        <v>42</v>
      </c>
      <c r="C184" s="72"/>
      <c r="D184" s="74"/>
      <c r="E184" s="74"/>
      <c r="F184" s="69"/>
      <c r="G184" s="74"/>
      <c r="H184" s="74"/>
      <c r="I184" s="74"/>
    </row>
    <row r="185" spans="1:9" ht="15">
      <c r="A185" s="3"/>
      <c r="B185" s="32"/>
      <c r="C185" s="72"/>
      <c r="D185" s="74"/>
      <c r="E185" s="74"/>
      <c r="F185" s="69"/>
      <c r="G185" s="74"/>
      <c r="H185" s="74"/>
      <c r="I185" s="74"/>
    </row>
    <row r="186" spans="1:9" ht="15">
      <c r="A186" s="3"/>
      <c r="B186" s="22" t="s">
        <v>139</v>
      </c>
      <c r="C186" s="72">
        <v>38000</v>
      </c>
      <c r="D186" s="74">
        <v>9524</v>
      </c>
      <c r="E186" s="70">
        <f>(D186/C186)*100</f>
        <v>25.063157894736843</v>
      </c>
      <c r="F186" s="69">
        <v>38000</v>
      </c>
      <c r="G186" s="74">
        <v>40600</v>
      </c>
      <c r="H186" s="74">
        <v>40600</v>
      </c>
      <c r="I186" s="70">
        <f>(H186/F186)*100</f>
        <v>106.84210526315789</v>
      </c>
    </row>
    <row r="187" spans="1:9" ht="15">
      <c r="A187" s="3"/>
      <c r="B187" s="22"/>
      <c r="C187" s="72"/>
      <c r="D187" s="74"/>
      <c r="E187" s="70"/>
      <c r="F187" s="69"/>
      <c r="G187" s="74"/>
      <c r="H187" s="74"/>
      <c r="I187" s="70"/>
    </row>
    <row r="188" spans="1:9" ht="15">
      <c r="A188" s="3"/>
      <c r="B188" s="22"/>
      <c r="C188" s="72"/>
      <c r="D188" s="74"/>
      <c r="E188" s="74"/>
      <c r="F188" s="69"/>
      <c r="G188" s="74"/>
      <c r="H188" s="74"/>
      <c r="I188" s="74"/>
    </row>
    <row r="189" spans="1:9" ht="15.75">
      <c r="A189" s="3"/>
      <c r="B189" s="124" t="s">
        <v>110</v>
      </c>
      <c r="C189" s="132">
        <f>SUM(C191)</f>
        <v>55677</v>
      </c>
      <c r="D189" s="125">
        <f>SUM(D191)</f>
        <v>48169</v>
      </c>
      <c r="E189" s="126">
        <f>(D189/C189)*100</f>
        <v>86.51507803940586</v>
      </c>
      <c r="F189" s="127">
        <f>SUM(F191)</f>
        <v>55677</v>
      </c>
      <c r="G189" s="125">
        <f>SUM(G191)</f>
        <v>55000</v>
      </c>
      <c r="H189" s="125">
        <f>SUM(H191)</f>
        <v>55000</v>
      </c>
      <c r="I189" s="126">
        <f>(H189/F189)*100</f>
        <v>98.78405804910466</v>
      </c>
    </row>
    <row r="190" spans="1:9" ht="15">
      <c r="A190" s="3"/>
      <c r="B190" s="22"/>
      <c r="C190" s="72"/>
      <c r="D190" s="74"/>
      <c r="E190" s="74"/>
      <c r="F190" s="72"/>
      <c r="G190" s="74"/>
      <c r="H190" s="74"/>
      <c r="I190" s="93"/>
    </row>
    <row r="191" spans="1:9" ht="45.75" customHeight="1">
      <c r="A191" s="3"/>
      <c r="B191" s="31" t="s">
        <v>180</v>
      </c>
      <c r="C191" s="72">
        <v>55677</v>
      </c>
      <c r="D191" s="74">
        <v>48169</v>
      </c>
      <c r="E191" s="70">
        <f>(D191/C191)*100</f>
        <v>86.51507803940586</v>
      </c>
      <c r="F191" s="72">
        <v>55677</v>
      </c>
      <c r="G191" s="74">
        <v>55000</v>
      </c>
      <c r="H191" s="74">
        <v>55000</v>
      </c>
      <c r="I191" s="70">
        <f>(H191/F191)*100</f>
        <v>98.78405804910466</v>
      </c>
    </row>
    <row r="192" spans="1:9" ht="15">
      <c r="A192" s="3"/>
      <c r="B192" s="22"/>
      <c r="C192" s="72"/>
      <c r="D192" s="74"/>
      <c r="E192" s="70"/>
      <c r="F192" s="72"/>
      <c r="G192" s="74"/>
      <c r="H192" s="74"/>
      <c r="I192" s="70"/>
    </row>
    <row r="193" spans="1:10" ht="31.5">
      <c r="A193" s="3"/>
      <c r="B193" s="144" t="s">
        <v>158</v>
      </c>
      <c r="C193" s="127">
        <f>SUM(C195:C195)</f>
        <v>74191</v>
      </c>
      <c r="D193" s="127">
        <f>SUM(D195)</f>
        <v>11708</v>
      </c>
      <c r="E193" s="126">
        <f>(D193/C193)*100</f>
        <v>15.78088986534755</v>
      </c>
      <c r="F193" s="127">
        <v>74191</v>
      </c>
      <c r="G193" s="127">
        <f>SUM(G195:G195)</f>
        <v>216427</v>
      </c>
      <c r="H193" s="127">
        <f>SUM(H195)</f>
        <v>216427</v>
      </c>
      <c r="I193" s="126">
        <f>(H193/F193)*100</f>
        <v>291.71597633136093</v>
      </c>
      <c r="J193" s="1"/>
    </row>
    <row r="194" spans="1:9" ht="15">
      <c r="A194" s="3"/>
      <c r="B194" s="22"/>
      <c r="C194" s="72"/>
      <c r="D194" s="74"/>
      <c r="E194" s="70"/>
      <c r="F194" s="72"/>
      <c r="G194" s="74"/>
      <c r="H194" s="74"/>
      <c r="I194" s="70"/>
    </row>
    <row r="195" spans="1:9" ht="15">
      <c r="A195" s="3"/>
      <c r="B195" s="22" t="s">
        <v>187</v>
      </c>
      <c r="C195" s="72">
        <v>74191</v>
      </c>
      <c r="D195" s="74">
        <v>11708</v>
      </c>
      <c r="E195" s="70">
        <f>(D195/C195)*100</f>
        <v>15.78088986534755</v>
      </c>
      <c r="F195" s="72">
        <v>74191</v>
      </c>
      <c r="G195" s="74">
        <v>216427</v>
      </c>
      <c r="H195" s="74">
        <v>216427</v>
      </c>
      <c r="I195" s="70">
        <f>(H195/F195)*100</f>
        <v>291.71597633136093</v>
      </c>
    </row>
    <row r="196" spans="1:9" ht="15">
      <c r="A196" s="3"/>
      <c r="B196" s="22"/>
      <c r="C196" s="72"/>
      <c r="D196" s="74"/>
      <c r="E196" s="115"/>
      <c r="F196" s="72"/>
      <c r="G196" s="74"/>
      <c r="H196" s="74"/>
      <c r="I196" s="74"/>
    </row>
    <row r="197" spans="1:9" ht="31.5">
      <c r="A197" s="3"/>
      <c r="B197" s="135" t="s">
        <v>159</v>
      </c>
      <c r="C197" s="132">
        <f>SUM(C201,C203)</f>
        <v>71292</v>
      </c>
      <c r="D197" s="125">
        <f>SUM(D201,D203)</f>
        <v>13268</v>
      </c>
      <c r="E197" s="138">
        <f>(D197/C197)*100</f>
        <v>18.610783818661282</v>
      </c>
      <c r="F197" s="132">
        <f>SUM(F201,F203)</f>
        <v>71292</v>
      </c>
      <c r="G197" s="125">
        <v>74595</v>
      </c>
      <c r="H197" s="125">
        <v>74595</v>
      </c>
      <c r="I197" s="126">
        <f>(H197/F197)*100</f>
        <v>104.63305840767548</v>
      </c>
    </row>
    <row r="198" spans="1:9" ht="15">
      <c r="A198" s="3"/>
      <c r="B198" s="32"/>
      <c r="C198" s="72"/>
      <c r="D198" s="74"/>
      <c r="E198" s="98"/>
      <c r="F198" s="72"/>
      <c r="G198" s="74"/>
      <c r="H198" s="74"/>
      <c r="I198" s="70"/>
    </row>
    <row r="199" spans="1:9" ht="29.25" customHeight="1">
      <c r="A199" s="3"/>
      <c r="B199" s="32" t="s">
        <v>181</v>
      </c>
      <c r="C199" s="72"/>
      <c r="D199" s="74"/>
      <c r="E199" s="98"/>
      <c r="F199" s="72"/>
      <c r="G199" s="74"/>
      <c r="H199" s="74"/>
      <c r="I199" s="70"/>
    </row>
    <row r="200" spans="1:9" ht="15">
      <c r="A200" s="3"/>
      <c r="B200" s="22" t="s">
        <v>42</v>
      </c>
      <c r="C200" s="72"/>
      <c r="D200" s="74"/>
      <c r="E200" s="115"/>
      <c r="F200" s="72"/>
      <c r="G200" s="74"/>
      <c r="H200" s="74"/>
      <c r="I200" s="74"/>
    </row>
    <row r="201" spans="1:9" ht="15">
      <c r="A201" s="3"/>
      <c r="B201" s="31" t="s">
        <v>182</v>
      </c>
      <c r="C201" s="72">
        <v>13703</v>
      </c>
      <c r="D201" s="74">
        <v>6696</v>
      </c>
      <c r="E201" s="98">
        <f>(D201/C201)*100</f>
        <v>48.86521199737284</v>
      </c>
      <c r="F201" s="72">
        <v>13703</v>
      </c>
      <c r="G201" s="74">
        <v>57939</v>
      </c>
      <c r="H201" s="74">
        <v>57939</v>
      </c>
      <c r="I201" s="70">
        <f>(H201/F201)*100</f>
        <v>422.8198204772678</v>
      </c>
    </row>
    <row r="202" spans="1:9" ht="15">
      <c r="A202" s="3"/>
      <c r="B202" s="31"/>
      <c r="C202" s="72"/>
      <c r="D202" s="69"/>
      <c r="E202" s="98"/>
      <c r="F202" s="72"/>
      <c r="G202" s="74"/>
      <c r="H202" s="74"/>
      <c r="I202" s="70"/>
    </row>
    <row r="203" spans="1:9" ht="15">
      <c r="A203" s="3"/>
      <c r="B203" s="22" t="s">
        <v>160</v>
      </c>
      <c r="C203" s="72">
        <v>57589</v>
      </c>
      <c r="D203" s="69">
        <v>6572</v>
      </c>
      <c r="E203" s="70">
        <f>(D203/C203)*100</f>
        <v>11.411901578426436</v>
      </c>
      <c r="F203" s="72">
        <v>57589</v>
      </c>
      <c r="G203" s="74">
        <v>16656</v>
      </c>
      <c r="H203" s="74">
        <v>16656</v>
      </c>
      <c r="I203" s="70">
        <f>(H203/F203)*100</f>
        <v>28.922190001562797</v>
      </c>
    </row>
    <row r="204" spans="1:9" ht="15">
      <c r="A204" s="3"/>
      <c r="B204" s="22"/>
      <c r="C204" s="72"/>
      <c r="D204" s="74"/>
      <c r="E204" s="115"/>
      <c r="F204" s="72"/>
      <c r="G204" s="74"/>
      <c r="H204" s="74"/>
      <c r="I204" s="74"/>
    </row>
    <row r="205" spans="1:9" ht="15">
      <c r="A205" s="3"/>
      <c r="B205" s="22"/>
      <c r="C205" s="72"/>
      <c r="D205" s="74"/>
      <c r="E205" s="115"/>
      <c r="F205" s="72"/>
      <c r="G205" s="74"/>
      <c r="H205" s="74"/>
      <c r="I205" s="74"/>
    </row>
    <row r="206" spans="1:9" ht="15">
      <c r="A206" s="3"/>
      <c r="B206" s="22"/>
      <c r="C206" s="72"/>
      <c r="D206" s="74"/>
      <c r="E206" s="115"/>
      <c r="F206" s="72"/>
      <c r="G206" s="74"/>
      <c r="H206" s="74"/>
      <c r="I206" s="74"/>
    </row>
    <row r="207" spans="1:9" ht="15.75">
      <c r="A207" s="3"/>
      <c r="B207" s="124" t="s">
        <v>102</v>
      </c>
      <c r="C207" s="125">
        <f>SUM(C209)</f>
        <v>74080</v>
      </c>
      <c r="D207" s="125">
        <f>SUM(D209)</f>
        <v>66835</v>
      </c>
      <c r="E207" s="138">
        <f>(D207/C207)*100</f>
        <v>90.22003239740822</v>
      </c>
      <c r="F207" s="133">
        <f>SUM(F209)</f>
        <v>74080</v>
      </c>
      <c r="G207" s="134">
        <f>SUM(G209)</f>
        <v>73637</v>
      </c>
      <c r="H207" s="134">
        <f>SUM(H209)</f>
        <v>73637</v>
      </c>
      <c r="I207" s="126">
        <f>(H207/F207)*100</f>
        <v>99.40199784017278</v>
      </c>
    </row>
    <row r="208" spans="1:9" ht="15">
      <c r="A208" s="3"/>
      <c r="B208" s="22"/>
      <c r="C208" s="72"/>
      <c r="D208" s="93"/>
      <c r="E208" s="93"/>
      <c r="F208" s="92"/>
      <c r="G208" s="93"/>
      <c r="H208" s="93"/>
      <c r="I208" s="93"/>
    </row>
    <row r="209" spans="1:9" ht="30">
      <c r="A209" s="3"/>
      <c r="B209" s="33" t="s">
        <v>103</v>
      </c>
      <c r="C209" s="68">
        <v>74080</v>
      </c>
      <c r="D209" s="66">
        <v>66835</v>
      </c>
      <c r="E209" s="100">
        <f>(D209/C209)*100</f>
        <v>90.22003239740822</v>
      </c>
      <c r="F209" s="68">
        <v>74080</v>
      </c>
      <c r="G209" s="66">
        <v>73637</v>
      </c>
      <c r="H209" s="66">
        <v>73637</v>
      </c>
      <c r="I209" s="67">
        <f>(H209/F209)*100</f>
        <v>99.40199784017278</v>
      </c>
    </row>
    <row r="210" spans="1:9" ht="15">
      <c r="A210" s="3"/>
      <c r="B210" s="28"/>
      <c r="C210" s="76"/>
      <c r="D210" s="76"/>
      <c r="E210" s="76"/>
      <c r="F210" s="76"/>
      <c r="G210" s="76"/>
      <c r="H210" s="76"/>
      <c r="I210" s="76"/>
    </row>
    <row r="211" spans="1:9" ht="15">
      <c r="A211" s="28"/>
      <c r="B211" s="29"/>
      <c r="C211" s="76"/>
      <c r="D211" s="76"/>
      <c r="E211" s="76"/>
      <c r="F211" s="76"/>
      <c r="G211" s="76"/>
      <c r="H211" s="76"/>
      <c r="I211" s="76"/>
    </row>
    <row r="212" spans="1:9" ht="15">
      <c r="A212" s="3"/>
      <c r="B212" s="26"/>
      <c r="C212" s="77"/>
      <c r="D212" s="78"/>
      <c r="E212" s="78"/>
      <c r="F212" s="77"/>
      <c r="G212" s="78"/>
      <c r="H212" s="78"/>
      <c r="I212" s="78"/>
    </row>
    <row r="213" spans="1:9" ht="16.5" thickBot="1">
      <c r="A213" s="3"/>
      <c r="B213" s="42" t="s">
        <v>47</v>
      </c>
      <c r="C213" s="108">
        <f>SUM(C215)</f>
        <v>600000</v>
      </c>
      <c r="D213" s="79">
        <f>SUM(D215)</f>
        <v>263823</v>
      </c>
      <c r="E213" s="80">
        <f>(D213/C213)*100</f>
        <v>43.9705</v>
      </c>
      <c r="F213" s="108">
        <f>SUM(F215)</f>
        <v>351764</v>
      </c>
      <c r="G213" s="79">
        <f>SUM(G215)</f>
        <v>500000</v>
      </c>
      <c r="H213" s="79">
        <f>SUM(H215)</f>
        <v>500000</v>
      </c>
      <c r="I213" s="80">
        <f>(H213/F213)*100</f>
        <v>142.14075345970593</v>
      </c>
    </row>
    <row r="214" spans="1:9" ht="15.75" thickTop="1">
      <c r="A214" s="3"/>
      <c r="B214" s="26"/>
      <c r="C214" s="105"/>
      <c r="D214" s="87"/>
      <c r="E214" s="87"/>
      <c r="F214" s="72"/>
      <c r="G214" s="74"/>
      <c r="H214" s="74"/>
      <c r="I214" s="87"/>
    </row>
    <row r="215" spans="1:9" ht="15">
      <c r="A215" s="3"/>
      <c r="B215" s="43" t="s">
        <v>48</v>
      </c>
      <c r="C215" s="68">
        <f>SUM(C217)</f>
        <v>600000</v>
      </c>
      <c r="D215" s="66">
        <f>SUM(D217)</f>
        <v>263823</v>
      </c>
      <c r="E215" s="67">
        <f>(D215/C215)*100</f>
        <v>43.9705</v>
      </c>
      <c r="F215" s="72">
        <v>351764</v>
      </c>
      <c r="G215" s="74">
        <f>SUM(G217)</f>
        <v>500000</v>
      </c>
      <c r="H215" s="74">
        <v>500000</v>
      </c>
      <c r="I215" s="67">
        <f>(H215/F215)*100</f>
        <v>142.14075345970593</v>
      </c>
    </row>
    <row r="216" spans="1:9" ht="15">
      <c r="A216" s="3"/>
      <c r="B216" s="21"/>
      <c r="C216" s="76"/>
      <c r="D216" s="87"/>
      <c r="E216" s="87"/>
      <c r="F216" s="92"/>
      <c r="G216" s="93"/>
      <c r="H216" s="93"/>
      <c r="I216" s="78"/>
    </row>
    <row r="217" spans="1:9" ht="30">
      <c r="A217" s="3"/>
      <c r="B217" s="31" t="s">
        <v>55</v>
      </c>
      <c r="C217" s="72">
        <v>600000</v>
      </c>
      <c r="D217" s="74">
        <v>263823</v>
      </c>
      <c r="E217" s="70">
        <f>(D217/C217)*100</f>
        <v>43.9705</v>
      </c>
      <c r="F217" s="69">
        <v>351764</v>
      </c>
      <c r="G217" s="74">
        <v>500000</v>
      </c>
      <c r="H217" s="74">
        <v>500000</v>
      </c>
      <c r="I217" s="70">
        <f>(H217/F217)*100</f>
        <v>142.14075345970593</v>
      </c>
    </row>
    <row r="218" spans="1:9" ht="15">
      <c r="A218" s="3"/>
      <c r="B218" s="25"/>
      <c r="C218" s="111"/>
      <c r="D218" s="107"/>
      <c r="E218" s="107"/>
      <c r="F218" s="111"/>
      <c r="G218" s="107"/>
      <c r="H218" s="107"/>
      <c r="I218" s="107"/>
    </row>
    <row r="219" spans="1:9" ht="15">
      <c r="A219" s="28"/>
      <c r="B219" s="47"/>
      <c r="C219" s="101"/>
      <c r="D219" s="101"/>
      <c r="E219" s="101"/>
      <c r="F219" s="101"/>
      <c r="G219" s="101"/>
      <c r="H219" s="101"/>
      <c r="I219" s="101"/>
    </row>
    <row r="220" spans="1:9" ht="15">
      <c r="A220" s="28"/>
      <c r="B220" s="29"/>
      <c r="C220" s="76"/>
      <c r="D220" s="76"/>
      <c r="E220" s="76"/>
      <c r="F220" s="76"/>
      <c r="G220" s="76"/>
      <c r="H220" s="76"/>
      <c r="I220" s="76"/>
    </row>
    <row r="221" spans="1:9" ht="15">
      <c r="A221" s="3"/>
      <c r="B221" s="26"/>
      <c r="C221" s="77"/>
      <c r="D221" s="78"/>
      <c r="E221" s="78"/>
      <c r="F221" s="77"/>
      <c r="G221" s="78"/>
      <c r="H221" s="78"/>
      <c r="I221" s="78"/>
    </row>
    <row r="222" spans="1:9" ht="16.5" thickBot="1">
      <c r="A222" s="3"/>
      <c r="B222" s="42" t="s">
        <v>49</v>
      </c>
      <c r="C222" s="108">
        <f>SUM(C224,C232,C242,C246,C253,C258,C262,C269,C275)</f>
        <v>9585282</v>
      </c>
      <c r="D222" s="79">
        <f>SUM(D224,D232,D242,D246,D253,D258,D262,D269,D275)</f>
        <v>6719525</v>
      </c>
      <c r="E222" s="80">
        <f>(D222/C222)*100</f>
        <v>70.10252802160646</v>
      </c>
      <c r="F222" s="79">
        <f>SUM(F224,F232,F242,F246,F253,F258,F262,F269,F275)</f>
        <v>9585282</v>
      </c>
      <c r="G222" s="79" t="e">
        <f>SUM(G224,G232,G242,G246,G253,G258,G262,G269,G275)</f>
        <v>#REF!</v>
      </c>
      <c r="H222" s="79">
        <f>SUM(H224,H232,H242,H246,H253,H258,H262,H269,H275)</f>
        <v>9555270</v>
      </c>
      <c r="I222" s="81">
        <f>(H222/F222)*100</f>
        <v>99.6868949708522</v>
      </c>
    </row>
    <row r="223" spans="1:9" ht="15.75" thickTop="1">
      <c r="A223" s="3"/>
      <c r="B223" s="26"/>
      <c r="C223" s="105"/>
      <c r="D223" s="87"/>
      <c r="E223" s="87"/>
      <c r="F223" s="76"/>
      <c r="G223" s="87"/>
      <c r="H223" s="87"/>
      <c r="I223" s="87"/>
    </row>
    <row r="224" spans="1:9" ht="15.75">
      <c r="A224" s="3"/>
      <c r="B224" s="142" t="s">
        <v>50</v>
      </c>
      <c r="C224" s="125">
        <f>SUM(C226)</f>
        <v>282502</v>
      </c>
      <c r="D224" s="125">
        <f>SUM(D226)</f>
        <v>221676</v>
      </c>
      <c r="E224" s="126">
        <f>(D224/C224)*100</f>
        <v>78.46882499946904</v>
      </c>
      <c r="F224" s="127">
        <f>SUM(F226)</f>
        <v>282502</v>
      </c>
      <c r="G224" s="125">
        <f>SUM(G226)</f>
        <v>352646</v>
      </c>
      <c r="H224" s="125">
        <f>SUM(H226)</f>
        <v>289500</v>
      </c>
      <c r="I224" s="145">
        <f>(H224/F224)*100</f>
        <v>102.47715060424352</v>
      </c>
    </row>
    <row r="225" spans="1:9" ht="15">
      <c r="A225" s="3"/>
      <c r="B225" s="26"/>
      <c r="C225" s="87"/>
      <c r="D225" s="87"/>
      <c r="E225" s="87"/>
      <c r="F225" s="72"/>
      <c r="G225" s="74"/>
      <c r="H225" s="74"/>
      <c r="I225" s="78"/>
    </row>
    <row r="226" spans="1:9" ht="15">
      <c r="A226" s="3"/>
      <c r="B226" s="26" t="s">
        <v>51</v>
      </c>
      <c r="C226" s="74">
        <v>282502</v>
      </c>
      <c r="D226" s="74">
        <f>SUM(D228,D230)</f>
        <v>221676</v>
      </c>
      <c r="E226" s="70">
        <f>(D226/C226)*100</f>
        <v>78.46882499946904</v>
      </c>
      <c r="F226" s="72">
        <v>282502</v>
      </c>
      <c r="G226" s="74">
        <f>SUM(G228:G230)</f>
        <v>352646</v>
      </c>
      <c r="H226" s="74">
        <f>SUM(H228:H230)</f>
        <v>289500</v>
      </c>
      <c r="I226" s="70">
        <f aca="true" t="shared" si="2" ref="I226:I236">(H226/F226)*100</f>
        <v>102.47715060424352</v>
      </c>
    </row>
    <row r="227" spans="1:9" ht="15">
      <c r="A227" s="3"/>
      <c r="B227" s="26"/>
      <c r="C227" s="74"/>
      <c r="D227" s="74"/>
      <c r="E227" s="70"/>
      <c r="F227" s="72"/>
      <c r="G227" s="74"/>
      <c r="H227" s="74"/>
      <c r="I227" s="70"/>
    </row>
    <row r="228" spans="1:9" ht="15">
      <c r="A228" s="3"/>
      <c r="B228" s="26" t="s">
        <v>52</v>
      </c>
      <c r="C228" s="74">
        <v>266971</v>
      </c>
      <c r="D228" s="74">
        <v>207344</v>
      </c>
      <c r="E228" s="70">
        <f>(D228/C228)*100</f>
        <v>77.66536440287521</v>
      </c>
      <c r="F228" s="72">
        <v>266971</v>
      </c>
      <c r="G228" s="74">
        <v>263066</v>
      </c>
      <c r="H228" s="74">
        <v>273600</v>
      </c>
      <c r="I228" s="70">
        <f t="shared" si="2"/>
        <v>102.48304122919718</v>
      </c>
    </row>
    <row r="229" spans="1:9" ht="15">
      <c r="A229" s="3"/>
      <c r="B229" s="26"/>
      <c r="C229" s="74"/>
      <c r="D229" s="74"/>
      <c r="E229" s="70"/>
      <c r="F229" s="72"/>
      <c r="G229" s="74"/>
      <c r="H229" s="74"/>
      <c r="I229" s="70"/>
    </row>
    <row r="230" spans="1:9" ht="15">
      <c r="A230" s="3"/>
      <c r="B230" s="26" t="s">
        <v>93</v>
      </c>
      <c r="C230" s="74">
        <v>15531</v>
      </c>
      <c r="D230" s="74">
        <v>14332</v>
      </c>
      <c r="E230" s="70">
        <f>(D230/C230)*100</f>
        <v>92.27995621659906</v>
      </c>
      <c r="F230" s="72">
        <v>15531</v>
      </c>
      <c r="G230" s="74">
        <v>89580</v>
      </c>
      <c r="H230" s="74">
        <v>15900</v>
      </c>
      <c r="I230" s="70">
        <f t="shared" si="2"/>
        <v>102.37589337454125</v>
      </c>
    </row>
    <row r="231" spans="1:9" ht="15">
      <c r="A231" s="3"/>
      <c r="B231" s="22"/>
      <c r="C231" s="76"/>
      <c r="D231" s="87"/>
      <c r="E231" s="87"/>
      <c r="F231" s="76"/>
      <c r="G231" s="87"/>
      <c r="H231" s="87"/>
      <c r="I231" s="87"/>
    </row>
    <row r="232" spans="1:9" ht="15.75">
      <c r="A232" s="3"/>
      <c r="B232" s="124" t="s">
        <v>54</v>
      </c>
      <c r="C232" s="125">
        <f>SUM(C234,C238)</f>
        <v>845032</v>
      </c>
      <c r="D232" s="125">
        <f>SUM(D234,D238)</f>
        <v>654525</v>
      </c>
      <c r="E232" s="126">
        <f>(D232/C232)*100</f>
        <v>77.45564665006769</v>
      </c>
      <c r="F232" s="125">
        <f>SUM(F234,F238)</f>
        <v>845032</v>
      </c>
      <c r="G232" s="125" t="e">
        <f>SUM(G234,#REF!,#REF!,G238)</f>
        <v>#REF!</v>
      </c>
      <c r="H232" s="125">
        <f>SUM(H234,H238)</f>
        <v>871010</v>
      </c>
      <c r="I232" s="126">
        <f t="shared" si="2"/>
        <v>103.07420310710127</v>
      </c>
    </row>
    <row r="233" spans="1:9" ht="15">
      <c r="A233" s="3"/>
      <c r="B233" s="22"/>
      <c r="C233" s="76"/>
      <c r="D233" s="78"/>
      <c r="E233" s="78"/>
      <c r="F233" s="77"/>
      <c r="G233" s="93"/>
      <c r="H233" s="78"/>
      <c r="I233" s="78"/>
    </row>
    <row r="234" spans="1:9" ht="15">
      <c r="A234" s="3"/>
      <c r="B234" s="22" t="s">
        <v>56</v>
      </c>
      <c r="C234" s="69">
        <f>SUM(C235:C236)</f>
        <v>443080</v>
      </c>
      <c r="D234" s="74">
        <f>SUM(D235,D236)</f>
        <v>358012</v>
      </c>
      <c r="E234" s="70">
        <f>(D234/C234)*100</f>
        <v>80.80075832806716</v>
      </c>
      <c r="F234" s="69">
        <v>443080</v>
      </c>
      <c r="G234" s="74">
        <f>SUM(G235:G236)</f>
        <v>646717</v>
      </c>
      <c r="H234" s="74">
        <f>SUM(H235:H236)</f>
        <v>460150</v>
      </c>
      <c r="I234" s="70">
        <f t="shared" si="2"/>
        <v>103.85257741265686</v>
      </c>
    </row>
    <row r="235" spans="1:9" ht="15">
      <c r="A235" s="3"/>
      <c r="B235" s="22" t="s">
        <v>52</v>
      </c>
      <c r="C235" s="72">
        <v>405340</v>
      </c>
      <c r="D235" s="74">
        <v>325736</v>
      </c>
      <c r="E235" s="70">
        <f>(D235/C235)*100</f>
        <v>80.36117827009424</v>
      </c>
      <c r="F235" s="69">
        <v>405340</v>
      </c>
      <c r="G235" s="74">
        <v>445567</v>
      </c>
      <c r="H235" s="74">
        <v>421550</v>
      </c>
      <c r="I235" s="70">
        <f t="shared" si="2"/>
        <v>103.99911185671289</v>
      </c>
    </row>
    <row r="236" spans="1:9" ht="15">
      <c r="A236" s="3"/>
      <c r="B236" s="22" t="s">
        <v>53</v>
      </c>
      <c r="C236" s="72">
        <v>37740</v>
      </c>
      <c r="D236" s="74">
        <v>32276</v>
      </c>
      <c r="E236" s="70">
        <f>(D236/C236)*100</f>
        <v>85.5219925808161</v>
      </c>
      <c r="F236" s="69">
        <v>37740</v>
      </c>
      <c r="G236" s="74">
        <v>201150</v>
      </c>
      <c r="H236" s="74">
        <v>38600</v>
      </c>
      <c r="I236" s="70">
        <f t="shared" si="2"/>
        <v>102.27874933757286</v>
      </c>
    </row>
    <row r="237" spans="1:9" ht="15">
      <c r="A237" s="3"/>
      <c r="B237" s="22"/>
      <c r="C237" s="72"/>
      <c r="D237" s="74"/>
      <c r="E237" s="70"/>
      <c r="F237" s="69"/>
      <c r="G237" s="74"/>
      <c r="H237" s="74"/>
      <c r="I237" s="70"/>
    </row>
    <row r="238" spans="1:9" ht="15">
      <c r="A238" s="3"/>
      <c r="B238" s="22" t="s">
        <v>57</v>
      </c>
      <c r="C238" s="74">
        <v>401952</v>
      </c>
      <c r="D238" s="74">
        <f>SUM(D239,D240)</f>
        <v>296513</v>
      </c>
      <c r="E238" s="70">
        <f>(D238/C238)*100</f>
        <v>73.76826088687206</v>
      </c>
      <c r="F238" s="69">
        <v>401952</v>
      </c>
      <c r="G238" s="74">
        <f>SUM(G239:G240)</f>
        <v>454752</v>
      </c>
      <c r="H238" s="74">
        <f>SUM(H239:H240)</f>
        <v>410860</v>
      </c>
      <c r="I238" s="70">
        <f>(H238/F238)*100</f>
        <v>102.21618501711647</v>
      </c>
    </row>
    <row r="239" spans="1:9" ht="15">
      <c r="A239" s="3"/>
      <c r="B239" s="22" t="s">
        <v>52</v>
      </c>
      <c r="C239" s="72">
        <v>375619</v>
      </c>
      <c r="D239" s="74">
        <v>270494</v>
      </c>
      <c r="E239" s="70">
        <f>(D239/C239)*100</f>
        <v>72.01286409899393</v>
      </c>
      <c r="F239" s="69">
        <v>375619</v>
      </c>
      <c r="G239" s="74">
        <v>369157</v>
      </c>
      <c r="H239" s="74">
        <v>383920</v>
      </c>
      <c r="I239" s="70">
        <f>(H239/F239)*100</f>
        <v>102.20995210572414</v>
      </c>
    </row>
    <row r="240" spans="1:9" ht="15">
      <c r="A240" s="3"/>
      <c r="B240" s="22" t="s">
        <v>93</v>
      </c>
      <c r="C240" s="72">
        <v>26333</v>
      </c>
      <c r="D240" s="74">
        <v>26019</v>
      </c>
      <c r="E240" s="70">
        <f>(D240/C240)*100</f>
        <v>98.80757984278283</v>
      </c>
      <c r="F240" s="69">
        <v>26333</v>
      </c>
      <c r="G240" s="74">
        <v>85595</v>
      </c>
      <c r="H240" s="74">
        <v>26940</v>
      </c>
      <c r="I240" s="70">
        <f>(H240/F240)*100</f>
        <v>102.30509246952492</v>
      </c>
    </row>
    <row r="241" spans="1:9" ht="15">
      <c r="A241" s="3"/>
      <c r="B241" s="22"/>
      <c r="C241" s="72"/>
      <c r="D241" s="74"/>
      <c r="E241" s="70"/>
      <c r="F241" s="109"/>
      <c r="G241" s="74"/>
      <c r="H241" s="70"/>
      <c r="I241" s="70"/>
    </row>
    <row r="242" spans="1:9" ht="47.25">
      <c r="A242" s="3"/>
      <c r="B242" s="146" t="s">
        <v>120</v>
      </c>
      <c r="C242" s="132">
        <f>SUM(C244)</f>
        <v>57511</v>
      </c>
      <c r="D242" s="125">
        <f>SUM(D244)</f>
        <v>43731</v>
      </c>
      <c r="E242" s="126">
        <f>(D244/C244)*100</f>
        <v>76.03936638208343</v>
      </c>
      <c r="F242" s="153">
        <f>SUM(F244)</f>
        <v>57511</v>
      </c>
      <c r="G242" s="125">
        <f>SUM(G244)</f>
        <v>43000</v>
      </c>
      <c r="H242" s="125">
        <f>SUM(H244)</f>
        <v>43000</v>
      </c>
      <c r="I242" s="126">
        <f>(H242/F242)*100</f>
        <v>74.76830519378902</v>
      </c>
    </row>
    <row r="243" spans="1:9" ht="15">
      <c r="A243" s="3"/>
      <c r="B243" s="31"/>
      <c r="C243" s="72"/>
      <c r="D243" s="74"/>
      <c r="E243" s="70"/>
      <c r="F243" s="96"/>
      <c r="G243" s="74"/>
      <c r="H243" s="74"/>
      <c r="I243" s="71"/>
    </row>
    <row r="244" spans="1:9" ht="15">
      <c r="A244" s="3"/>
      <c r="B244" s="31" t="s">
        <v>59</v>
      </c>
      <c r="C244" s="72">
        <v>57511</v>
      </c>
      <c r="D244" s="69">
        <v>43731</v>
      </c>
      <c r="E244" s="70">
        <v>76</v>
      </c>
      <c r="F244" s="94">
        <v>57511</v>
      </c>
      <c r="G244" s="74">
        <v>43000</v>
      </c>
      <c r="H244" s="74">
        <v>43000</v>
      </c>
      <c r="I244" s="70">
        <f>(H244/F244)*100</f>
        <v>74.76830519378902</v>
      </c>
    </row>
    <row r="245" spans="1:9" ht="15">
      <c r="A245" s="3"/>
      <c r="B245" s="22"/>
      <c r="C245" s="76"/>
      <c r="D245" s="87"/>
      <c r="E245" s="87"/>
      <c r="F245" s="86"/>
      <c r="G245" s="87"/>
      <c r="H245" s="87"/>
      <c r="I245" s="87"/>
    </row>
    <row r="246" spans="1:9" ht="31.5">
      <c r="A246" s="3"/>
      <c r="B246" s="146" t="s">
        <v>119</v>
      </c>
      <c r="C246" s="125">
        <f>SUM(C248,C250)</f>
        <v>2759432</v>
      </c>
      <c r="D246" s="125">
        <f>SUM(D248,D250)</f>
        <v>1683354</v>
      </c>
      <c r="E246" s="126">
        <f>(D246/C246)*100</f>
        <v>61.00364132908511</v>
      </c>
      <c r="F246" s="127">
        <f>SUM(F248:F250)</f>
        <v>2759432</v>
      </c>
      <c r="G246" s="125">
        <f>SUM(G248:G250)</f>
        <v>3248000</v>
      </c>
      <c r="H246" s="125">
        <f>SUM(H248:H250)</f>
        <v>2805000</v>
      </c>
      <c r="I246" s="126">
        <f>(H246/F246)*100</f>
        <v>101.65135433668956</v>
      </c>
    </row>
    <row r="247" spans="1:9" ht="15">
      <c r="A247" s="3"/>
      <c r="B247" s="22"/>
      <c r="C247" s="76"/>
      <c r="D247" s="78"/>
      <c r="E247" s="78"/>
      <c r="F247" s="72"/>
      <c r="G247" s="74"/>
      <c r="H247" s="74"/>
      <c r="I247" s="78"/>
    </row>
    <row r="248" spans="1:9" ht="15">
      <c r="A248" s="3"/>
      <c r="B248" s="22" t="s">
        <v>58</v>
      </c>
      <c r="C248" s="72">
        <v>985000</v>
      </c>
      <c r="D248" s="74">
        <v>457789</v>
      </c>
      <c r="E248" s="70">
        <f>(D248/C248)*100</f>
        <v>46.47604060913705</v>
      </c>
      <c r="F248" s="72">
        <v>985000</v>
      </c>
      <c r="G248" s="74">
        <v>1450000</v>
      </c>
      <c r="H248" s="74">
        <v>1007000</v>
      </c>
      <c r="I248" s="70">
        <f>(H248/F248)*100</f>
        <v>102.23350253807106</v>
      </c>
    </row>
    <row r="249" spans="1:9" ht="15">
      <c r="A249" s="3"/>
      <c r="B249" s="22"/>
      <c r="C249" s="72"/>
      <c r="D249" s="74"/>
      <c r="E249" s="70"/>
      <c r="F249" s="72"/>
      <c r="G249" s="74"/>
      <c r="H249" s="74"/>
      <c r="I249" s="70"/>
    </row>
    <row r="250" spans="1:9" ht="15">
      <c r="A250" s="3"/>
      <c r="B250" s="22" t="s">
        <v>59</v>
      </c>
      <c r="C250" s="72">
        <v>1774432</v>
      </c>
      <c r="D250" s="74">
        <v>1225565</v>
      </c>
      <c r="E250" s="70">
        <f>(D250/C250)*100</f>
        <v>69.06801725848047</v>
      </c>
      <c r="F250" s="72">
        <v>1774432</v>
      </c>
      <c r="G250" s="74">
        <v>1798000</v>
      </c>
      <c r="H250" s="74">
        <v>1798000</v>
      </c>
      <c r="I250" s="70">
        <f>(H250/F250)*100</f>
        <v>101.3281996717823</v>
      </c>
    </row>
    <row r="251" spans="1:9" ht="15">
      <c r="A251" s="3"/>
      <c r="B251" s="22"/>
      <c r="C251" s="72"/>
      <c r="D251" s="74"/>
      <c r="E251" s="70"/>
      <c r="F251" s="72"/>
      <c r="G251" s="74"/>
      <c r="H251" s="74"/>
      <c r="I251" s="70"/>
    </row>
    <row r="252" spans="1:9" ht="15">
      <c r="A252" s="3"/>
      <c r="B252" s="22"/>
      <c r="C252" s="76"/>
      <c r="D252" s="87"/>
      <c r="E252" s="87"/>
      <c r="F252" s="76"/>
      <c r="G252" s="87"/>
      <c r="H252" s="87"/>
      <c r="I252" s="87"/>
    </row>
    <row r="253" spans="1:9" ht="15.75">
      <c r="A253" s="3"/>
      <c r="B253" s="124" t="s">
        <v>60</v>
      </c>
      <c r="C253" s="127">
        <f>SUM(C255)</f>
        <v>4581750</v>
      </c>
      <c r="D253" s="125">
        <f>SUM(D255)</f>
        <v>3356371</v>
      </c>
      <c r="E253" s="126">
        <f>(D253/C253)*100</f>
        <v>73.25521907568069</v>
      </c>
      <c r="F253" s="134">
        <f>SUM(F255:F257)</f>
        <v>4581750</v>
      </c>
      <c r="G253" s="134">
        <f>SUM(G255:G257)</f>
        <v>4432000</v>
      </c>
      <c r="H253" s="134">
        <f>SUM(H255:H257)</f>
        <v>4432000</v>
      </c>
      <c r="I253" s="126">
        <f>(H253/F253)*100</f>
        <v>96.73159818846511</v>
      </c>
    </row>
    <row r="254" spans="1:9" ht="15">
      <c r="A254" s="3"/>
      <c r="B254" s="22"/>
      <c r="C254" s="76"/>
      <c r="D254" s="87"/>
      <c r="E254" s="87"/>
      <c r="F254" s="77"/>
      <c r="G254" s="78"/>
      <c r="H254" s="78"/>
      <c r="I254" s="78"/>
    </row>
    <row r="255" spans="1:9" ht="15">
      <c r="A255" s="3"/>
      <c r="B255" s="22" t="s">
        <v>61</v>
      </c>
      <c r="C255" s="72">
        <v>4581750</v>
      </c>
      <c r="D255" s="74">
        <v>3356371</v>
      </c>
      <c r="E255" s="70">
        <f>(D255/C255)*100</f>
        <v>73.25521907568069</v>
      </c>
      <c r="F255" s="69">
        <v>4581750</v>
      </c>
      <c r="G255" s="74">
        <v>4432000</v>
      </c>
      <c r="H255" s="74">
        <v>4432000</v>
      </c>
      <c r="I255" s="70">
        <f>(H255/F255)*100</f>
        <v>96.73159818846511</v>
      </c>
    </row>
    <row r="256" spans="1:9" ht="15">
      <c r="A256" s="3"/>
      <c r="B256" s="22"/>
      <c r="C256" s="72"/>
      <c r="D256" s="74"/>
      <c r="E256" s="70"/>
      <c r="F256" s="69"/>
      <c r="G256" s="74"/>
      <c r="H256" s="70"/>
      <c r="I256" s="70"/>
    </row>
    <row r="257" spans="1:9" ht="15">
      <c r="A257" s="3"/>
      <c r="B257" s="22"/>
      <c r="C257" s="76"/>
      <c r="D257" s="87"/>
      <c r="E257" s="87"/>
      <c r="F257" s="86"/>
      <c r="G257" s="87"/>
      <c r="H257" s="87"/>
      <c r="I257" s="87"/>
    </row>
    <row r="258" spans="1:9" ht="31.5">
      <c r="A258" s="3"/>
      <c r="B258" s="146" t="s">
        <v>62</v>
      </c>
      <c r="C258" s="125">
        <f>SUM(C259)</f>
        <v>125015</v>
      </c>
      <c r="D258" s="125">
        <f>SUM(D259)</f>
        <v>80908</v>
      </c>
      <c r="E258" s="138">
        <f>(D258/C258)*100</f>
        <v>64.71863376394833</v>
      </c>
      <c r="F258" s="127">
        <f>SUM(F259)</f>
        <v>125015</v>
      </c>
      <c r="G258" s="125">
        <f>SUM(G259)</f>
        <v>148000</v>
      </c>
      <c r="H258" s="125">
        <f>SUM(H259)</f>
        <v>148000</v>
      </c>
      <c r="I258" s="126">
        <f>(H258/F258)*100</f>
        <v>118.38579370475544</v>
      </c>
    </row>
    <row r="259" spans="1:9" ht="15">
      <c r="A259" s="3"/>
      <c r="B259" s="31" t="s">
        <v>63</v>
      </c>
      <c r="C259" s="72">
        <v>125015</v>
      </c>
      <c r="D259" s="93">
        <v>80908</v>
      </c>
      <c r="E259" s="98">
        <f>(D259/C259)*100</f>
        <v>64.71863376394833</v>
      </c>
      <c r="F259" s="72">
        <v>125015</v>
      </c>
      <c r="G259" s="74">
        <v>148000</v>
      </c>
      <c r="H259" s="74">
        <v>148000</v>
      </c>
      <c r="I259" s="71">
        <f>(H259/F259)*100</f>
        <v>118.38579370475544</v>
      </c>
    </row>
    <row r="260" spans="1:9" ht="15">
      <c r="A260" s="3"/>
      <c r="B260" s="22"/>
      <c r="C260" s="76"/>
      <c r="D260" s="87"/>
      <c r="E260" s="87"/>
      <c r="F260" s="76"/>
      <c r="G260" s="87"/>
      <c r="H260" s="87"/>
      <c r="I260" s="87"/>
    </row>
    <row r="261" spans="1:9" ht="15">
      <c r="A261" s="3"/>
      <c r="B261" s="22"/>
      <c r="C261" s="76"/>
      <c r="D261" s="87"/>
      <c r="E261" s="87"/>
      <c r="F261" s="76"/>
      <c r="G261" s="87"/>
      <c r="H261" s="87"/>
      <c r="I261" s="87"/>
    </row>
    <row r="262" spans="1:14" ht="15.75">
      <c r="A262" s="3"/>
      <c r="B262" s="124" t="s">
        <v>64</v>
      </c>
      <c r="C262" s="127">
        <f>SUM(C264,C266)</f>
        <v>692040</v>
      </c>
      <c r="D262" s="125">
        <f>SUM(D264,D266)</f>
        <v>522688</v>
      </c>
      <c r="E262" s="126">
        <f>(D262/C262)*100</f>
        <v>75.52858216288075</v>
      </c>
      <c r="F262" s="133">
        <f>SUM(F264:F266)</f>
        <v>692040</v>
      </c>
      <c r="G262" s="134">
        <f>SUM(G264:G266)</f>
        <v>821160</v>
      </c>
      <c r="H262" s="134">
        <f>SUM(H264:H266)</f>
        <v>718760</v>
      </c>
      <c r="I262" s="126">
        <f>(H262/F262)*100</f>
        <v>103.86104849430669</v>
      </c>
      <c r="J262" s="62"/>
      <c r="K262" s="62"/>
      <c r="L262" s="62"/>
      <c r="M262" s="62"/>
      <c r="N262" s="62"/>
    </row>
    <row r="263" spans="1:9" ht="15">
      <c r="A263" s="3"/>
      <c r="B263" s="22"/>
      <c r="C263" s="76"/>
      <c r="D263" s="87"/>
      <c r="E263" s="87"/>
      <c r="F263" s="92"/>
      <c r="G263" s="93"/>
      <c r="H263" s="93"/>
      <c r="I263" s="78"/>
    </row>
    <row r="264" spans="1:9" ht="15">
      <c r="A264" s="3"/>
      <c r="B264" s="22" t="s">
        <v>65</v>
      </c>
      <c r="C264" s="72">
        <v>268040</v>
      </c>
      <c r="D264" s="74">
        <v>207445</v>
      </c>
      <c r="E264" s="70">
        <f>(D264/C264)*100</f>
        <v>77.39329950753618</v>
      </c>
      <c r="F264" s="69">
        <v>268040</v>
      </c>
      <c r="G264" s="74">
        <v>381160</v>
      </c>
      <c r="H264" s="74">
        <v>278760</v>
      </c>
      <c r="I264" s="70">
        <f>(H264/F264)*100</f>
        <v>103.99940307416804</v>
      </c>
    </row>
    <row r="265" spans="1:9" ht="15">
      <c r="A265" s="3"/>
      <c r="B265" s="22"/>
      <c r="C265" s="72"/>
      <c r="D265" s="74"/>
      <c r="E265" s="70"/>
      <c r="F265" s="69"/>
      <c r="G265" s="74"/>
      <c r="H265" s="74"/>
      <c r="I265" s="70"/>
    </row>
    <row r="266" spans="1:9" ht="15">
      <c r="A266" s="3"/>
      <c r="B266" s="22" t="s">
        <v>66</v>
      </c>
      <c r="C266" s="72">
        <v>424000</v>
      </c>
      <c r="D266" s="74">
        <v>315243</v>
      </c>
      <c r="E266" s="70">
        <f>(D266/C266)*100</f>
        <v>74.3497641509434</v>
      </c>
      <c r="F266" s="69">
        <v>424000</v>
      </c>
      <c r="G266" s="74">
        <v>440000</v>
      </c>
      <c r="H266" s="74">
        <v>440000</v>
      </c>
      <c r="I266" s="70">
        <f>(H266/F266)*100</f>
        <v>103.77358490566037</v>
      </c>
    </row>
    <row r="267" spans="1:9" ht="15">
      <c r="A267" s="3"/>
      <c r="B267" s="22"/>
      <c r="C267" s="76"/>
      <c r="D267" s="87"/>
      <c r="E267" s="87"/>
      <c r="F267" s="86"/>
      <c r="G267" s="87"/>
      <c r="H267" s="87"/>
      <c r="I267" s="87"/>
    </row>
    <row r="268" spans="1:9" ht="15">
      <c r="A268" s="3"/>
      <c r="B268" s="22"/>
      <c r="C268" s="76"/>
      <c r="D268" s="87"/>
      <c r="E268" s="87"/>
      <c r="F268" s="86"/>
      <c r="G268" s="87"/>
      <c r="H268" s="87"/>
      <c r="I268" s="87"/>
    </row>
    <row r="269" spans="1:9" ht="31.5">
      <c r="A269" s="3"/>
      <c r="B269" s="146" t="s">
        <v>67</v>
      </c>
      <c r="C269" s="125">
        <f>SUM(C271,C273)</f>
        <v>224000</v>
      </c>
      <c r="D269" s="125">
        <f>SUM(D271,D273)</f>
        <v>145005</v>
      </c>
      <c r="E269" s="126">
        <f>(D269/C269)*100</f>
        <v>64.734375</v>
      </c>
      <c r="F269" s="127">
        <f>SUM(F271:F273)</f>
        <v>224000</v>
      </c>
      <c r="G269" s="125">
        <f>SUM(G271:G273)</f>
        <v>236000</v>
      </c>
      <c r="H269" s="125">
        <f>SUM(H271,H273)</f>
        <v>230000</v>
      </c>
      <c r="I269" s="126">
        <f aca="true" t="shared" si="3" ref="I269:I279">(H269/F269)*100</f>
        <v>102.67857142857142</v>
      </c>
    </row>
    <row r="270" spans="1:9" ht="15">
      <c r="A270" s="3"/>
      <c r="B270" s="22"/>
      <c r="C270" s="76"/>
      <c r="D270" s="78"/>
      <c r="E270" s="78"/>
      <c r="F270" s="72"/>
      <c r="G270" s="74"/>
      <c r="H270" s="74"/>
      <c r="I270" s="78"/>
    </row>
    <row r="271" spans="1:9" ht="15">
      <c r="A271" s="3"/>
      <c r="B271" s="22" t="s">
        <v>58</v>
      </c>
      <c r="C271" s="72">
        <v>195000</v>
      </c>
      <c r="D271" s="74">
        <v>123255</v>
      </c>
      <c r="E271" s="70">
        <f>(D271/C271)*100</f>
        <v>63.20769230769231</v>
      </c>
      <c r="F271" s="72">
        <v>195000</v>
      </c>
      <c r="G271" s="74">
        <v>206000</v>
      </c>
      <c r="H271" s="74">
        <v>200000</v>
      </c>
      <c r="I271" s="70">
        <f t="shared" si="3"/>
        <v>102.56410256410255</v>
      </c>
    </row>
    <row r="272" spans="1:9" ht="15">
      <c r="A272" s="3"/>
      <c r="B272" s="22"/>
      <c r="C272" s="72"/>
      <c r="D272" s="74"/>
      <c r="E272" s="70"/>
      <c r="F272" s="72"/>
      <c r="G272" s="74"/>
      <c r="H272" s="74"/>
      <c r="I272" s="70"/>
    </row>
    <row r="273" spans="1:9" ht="15">
      <c r="A273" s="3"/>
      <c r="B273" s="22" t="s">
        <v>59</v>
      </c>
      <c r="C273" s="72">
        <v>29000</v>
      </c>
      <c r="D273" s="74">
        <v>21750</v>
      </c>
      <c r="E273" s="70">
        <f>(D273/C273)*100</f>
        <v>75</v>
      </c>
      <c r="F273" s="72">
        <v>29000</v>
      </c>
      <c r="G273" s="74">
        <v>30000</v>
      </c>
      <c r="H273" s="74">
        <v>30000</v>
      </c>
      <c r="I273" s="70">
        <f t="shared" si="3"/>
        <v>103.44827586206897</v>
      </c>
    </row>
    <row r="274" spans="1:9" ht="15">
      <c r="A274" s="3"/>
      <c r="B274" s="22"/>
      <c r="C274" s="76"/>
      <c r="D274" s="87"/>
      <c r="E274" s="87"/>
      <c r="F274" s="76"/>
      <c r="G274" s="87"/>
      <c r="H274" s="87"/>
      <c r="I274" s="87"/>
    </row>
    <row r="275" spans="1:9" ht="15.75">
      <c r="A275" s="3"/>
      <c r="B275" s="124" t="s">
        <v>68</v>
      </c>
      <c r="C275" s="125">
        <f>SUM(C277:C280)</f>
        <v>18000</v>
      </c>
      <c r="D275" s="125">
        <f>SUM(D277:D280)</f>
        <v>11267</v>
      </c>
      <c r="E275" s="126">
        <f>(D275/C275)*100</f>
        <v>62.59444444444444</v>
      </c>
      <c r="F275" s="133">
        <f>SUM(F277:F280)</f>
        <v>18000</v>
      </c>
      <c r="G275" s="134">
        <f>SUM(G277:G280)</f>
        <v>18000</v>
      </c>
      <c r="H275" s="134">
        <f>SUM(H277:H280)</f>
        <v>18000</v>
      </c>
      <c r="I275" s="126">
        <f t="shared" si="3"/>
        <v>100</v>
      </c>
    </row>
    <row r="276" spans="1:9" ht="15">
      <c r="A276" s="3"/>
      <c r="B276" s="21"/>
      <c r="C276" s="76"/>
      <c r="D276" s="87"/>
      <c r="E276" s="87"/>
      <c r="F276" s="92"/>
      <c r="G276" s="78"/>
      <c r="H276" s="93"/>
      <c r="I276" s="78"/>
    </row>
    <row r="277" spans="1:9" ht="15">
      <c r="A277" s="3"/>
      <c r="B277" s="22" t="s">
        <v>134</v>
      </c>
      <c r="C277" s="72">
        <v>10000</v>
      </c>
      <c r="D277" s="74">
        <v>7467</v>
      </c>
      <c r="E277" s="70">
        <f>(D277/C277)*100</f>
        <v>74.67</v>
      </c>
      <c r="F277" s="69">
        <v>10000</v>
      </c>
      <c r="G277" s="74">
        <v>10000</v>
      </c>
      <c r="H277" s="74">
        <v>10000</v>
      </c>
      <c r="I277" s="70">
        <f t="shared" si="3"/>
        <v>100</v>
      </c>
    </row>
    <row r="278" spans="1:9" ht="15">
      <c r="A278" s="3"/>
      <c r="B278" s="22"/>
      <c r="C278" s="72"/>
      <c r="D278" s="74"/>
      <c r="E278" s="70"/>
      <c r="F278" s="69"/>
      <c r="G278" s="74"/>
      <c r="H278" s="74"/>
      <c r="I278" s="70"/>
    </row>
    <row r="279" spans="1:9" ht="14.25" customHeight="1">
      <c r="A279" s="3"/>
      <c r="B279" s="31" t="s">
        <v>135</v>
      </c>
      <c r="C279" s="72">
        <v>8000</v>
      </c>
      <c r="D279" s="74">
        <v>3800</v>
      </c>
      <c r="E279" s="70">
        <f>(D279/C279)*100</f>
        <v>47.5</v>
      </c>
      <c r="F279" s="69">
        <v>8000</v>
      </c>
      <c r="G279" s="74">
        <v>8000</v>
      </c>
      <c r="H279" s="74">
        <v>8000</v>
      </c>
      <c r="I279" s="70">
        <f t="shared" si="3"/>
        <v>100</v>
      </c>
    </row>
    <row r="280" spans="1:9" ht="14.25" customHeight="1">
      <c r="A280" s="3"/>
      <c r="B280" s="37"/>
      <c r="C280" s="89"/>
      <c r="D280" s="66"/>
      <c r="E280" s="67"/>
      <c r="F280" s="68"/>
      <c r="G280" s="66"/>
      <c r="H280" s="66"/>
      <c r="I280" s="70"/>
    </row>
    <row r="281" spans="1:9" ht="15">
      <c r="A281" s="3"/>
      <c r="B281" s="28"/>
      <c r="C281" s="72"/>
      <c r="D281" s="72"/>
      <c r="E281" s="88"/>
      <c r="F281" s="72"/>
      <c r="G281" s="72"/>
      <c r="H281" s="72"/>
      <c r="I281" s="88"/>
    </row>
    <row r="282" spans="1:9" ht="15">
      <c r="A282" s="3"/>
      <c r="B282" s="28"/>
      <c r="C282" s="101"/>
      <c r="D282" s="101"/>
      <c r="E282" s="101"/>
      <c r="F282" s="101"/>
      <c r="G282" s="101"/>
      <c r="H282" s="101"/>
      <c r="I282" s="101"/>
    </row>
    <row r="283" spans="1:9" ht="15">
      <c r="A283" s="3"/>
      <c r="B283" s="3"/>
      <c r="C283" s="101"/>
      <c r="D283" s="101"/>
      <c r="E283" s="101"/>
      <c r="F283" s="101"/>
      <c r="G283" s="101"/>
      <c r="H283" s="101"/>
      <c r="I283" s="101"/>
    </row>
    <row r="284" spans="1:9" ht="32.25" thickBot="1">
      <c r="A284" s="3"/>
      <c r="B284" s="48" t="s">
        <v>69</v>
      </c>
      <c r="C284" s="73">
        <f>SUM(C286,C290,C294)</f>
        <v>5647163</v>
      </c>
      <c r="D284" s="73">
        <f>SUM(D286,D290,D294)</f>
        <v>4373559</v>
      </c>
      <c r="E284" s="103">
        <f>(D284/C284)*100</f>
        <v>77.4470118889786</v>
      </c>
      <c r="F284" s="73">
        <f>SUM(F286,F290,F294)</f>
        <v>5712163</v>
      </c>
      <c r="G284" s="73">
        <f>SUM(G286,G290,G294)</f>
        <v>7012898</v>
      </c>
      <c r="H284" s="73">
        <f>SUM(H286,H290,H294)</f>
        <v>5902147</v>
      </c>
      <c r="I284" s="103">
        <f>(H284/F284)*100</f>
        <v>103.32595550932282</v>
      </c>
    </row>
    <row r="285" spans="1:9" ht="16.5" thickTop="1">
      <c r="A285" s="3"/>
      <c r="B285" s="147"/>
      <c r="C285" s="85"/>
      <c r="D285" s="85"/>
      <c r="E285" s="83"/>
      <c r="F285" s="148"/>
      <c r="G285" s="83"/>
      <c r="H285" s="83"/>
      <c r="I285" s="85"/>
    </row>
    <row r="286" spans="1:9" ht="15.75">
      <c r="A286" s="3"/>
      <c r="B286" s="142" t="s">
        <v>70</v>
      </c>
      <c r="C286" s="125">
        <f>SUM(C288)</f>
        <v>593763</v>
      </c>
      <c r="D286" s="125">
        <f>SUM(D288)</f>
        <v>475107</v>
      </c>
      <c r="E286" s="126">
        <f>(D286/C286)*100</f>
        <v>80.01626911747617</v>
      </c>
      <c r="F286" s="127">
        <f>SUM(F288:F288)</f>
        <v>593763</v>
      </c>
      <c r="G286" s="125">
        <f>SUM(G288:G288)</f>
        <v>566835</v>
      </c>
      <c r="H286" s="125">
        <f>SUM(H288:H288)</f>
        <v>559015</v>
      </c>
      <c r="I286" s="126">
        <f>(H286/F286)*100</f>
        <v>94.14783339480567</v>
      </c>
    </row>
    <row r="287" spans="1:9" ht="15">
      <c r="A287" s="3"/>
      <c r="B287" s="26"/>
      <c r="C287" s="74"/>
      <c r="D287" s="74"/>
      <c r="E287" s="70"/>
      <c r="F287" s="72"/>
      <c r="G287" s="74"/>
      <c r="H287" s="74"/>
      <c r="I287" s="70"/>
    </row>
    <row r="288" spans="1:9" ht="15">
      <c r="A288" s="3"/>
      <c r="B288" s="26" t="s">
        <v>71</v>
      </c>
      <c r="C288" s="74">
        <v>593763</v>
      </c>
      <c r="D288" s="74">
        <v>475107</v>
      </c>
      <c r="E288" s="70">
        <f>(D288/C288)*100</f>
        <v>80.01626911747617</v>
      </c>
      <c r="F288" s="69">
        <v>593763</v>
      </c>
      <c r="G288" s="74">
        <v>566835</v>
      </c>
      <c r="H288" s="74">
        <v>559015</v>
      </c>
      <c r="I288" s="70">
        <f>(H288/F288)*100</f>
        <v>94.14783339480567</v>
      </c>
    </row>
    <row r="289" spans="1:9" ht="15">
      <c r="A289" s="3"/>
      <c r="B289" s="26"/>
      <c r="C289" s="87"/>
      <c r="D289" s="87"/>
      <c r="E289" s="87"/>
      <c r="F289" s="86"/>
      <c r="G289" s="87"/>
      <c r="H289" s="87"/>
      <c r="I289" s="87"/>
    </row>
    <row r="290" spans="1:9" ht="15.75">
      <c r="A290" s="3"/>
      <c r="B290" s="142" t="s">
        <v>149</v>
      </c>
      <c r="C290" s="125">
        <f>SUM(C292)</f>
        <v>5053400</v>
      </c>
      <c r="D290" s="125">
        <f>SUM(D292)</f>
        <v>3898452</v>
      </c>
      <c r="E290" s="126">
        <f>(D290/C290)*100</f>
        <v>77.14513001147742</v>
      </c>
      <c r="F290" s="127">
        <f>SUM(F292:F292)</f>
        <v>5118400</v>
      </c>
      <c r="G290" s="125">
        <f>SUM(G292:G292)</f>
        <v>6426031</v>
      </c>
      <c r="H290" s="125">
        <f>SUM(H292:H292)</f>
        <v>5323100</v>
      </c>
      <c r="I290" s="126">
        <f>(H290/F290)*100</f>
        <v>103.99929665520476</v>
      </c>
    </row>
    <row r="291" spans="1:9" ht="15">
      <c r="A291" s="3"/>
      <c r="B291" s="26"/>
      <c r="C291" s="74"/>
      <c r="D291" s="74"/>
      <c r="E291" s="70"/>
      <c r="F291" s="72"/>
      <c r="G291" s="74"/>
      <c r="H291" s="74"/>
      <c r="I291" s="70"/>
    </row>
    <row r="292" spans="1:9" ht="15">
      <c r="A292" s="3"/>
      <c r="B292" s="26" t="s">
        <v>43</v>
      </c>
      <c r="C292" s="74">
        <v>5053400</v>
      </c>
      <c r="D292" s="74">
        <v>3898452</v>
      </c>
      <c r="E292" s="70">
        <f>(D292/C292)*100</f>
        <v>77.14513001147742</v>
      </c>
      <c r="F292" s="72">
        <v>5118400</v>
      </c>
      <c r="G292" s="74">
        <v>6426031</v>
      </c>
      <c r="H292" s="74">
        <v>5323100</v>
      </c>
      <c r="I292" s="70">
        <f>(H292/F292)*100</f>
        <v>103.99929665520476</v>
      </c>
    </row>
    <row r="293" spans="1:9" ht="15">
      <c r="A293" s="3"/>
      <c r="B293" s="26"/>
      <c r="C293" s="74"/>
      <c r="D293" s="74"/>
      <c r="E293" s="74"/>
      <c r="F293" s="72"/>
      <c r="G293" s="74"/>
      <c r="H293" s="74"/>
      <c r="I293" s="74"/>
    </row>
    <row r="294" spans="1:9" ht="32.25" customHeight="1">
      <c r="A294" s="3"/>
      <c r="B294" s="144" t="s">
        <v>170</v>
      </c>
      <c r="C294" s="125">
        <f>SUM(C296)</f>
        <v>0</v>
      </c>
      <c r="D294" s="125">
        <f>SUM(D296)</f>
        <v>0</v>
      </c>
      <c r="E294" s="126"/>
      <c r="F294" s="133">
        <f>SUM(F296)</f>
        <v>0</v>
      </c>
      <c r="G294" s="134">
        <f>SUM(G296)</f>
        <v>20032</v>
      </c>
      <c r="H294" s="134">
        <v>20032</v>
      </c>
      <c r="I294" s="126"/>
    </row>
    <row r="295" spans="1:9" ht="15">
      <c r="A295" s="3"/>
      <c r="B295" s="26"/>
      <c r="C295" s="93"/>
      <c r="D295" s="93"/>
      <c r="E295" s="93"/>
      <c r="F295" s="92"/>
      <c r="G295" s="93"/>
      <c r="H295" s="93"/>
      <c r="I295" s="93"/>
    </row>
    <row r="296" spans="1:9" ht="15">
      <c r="A296" s="3"/>
      <c r="B296" s="26" t="s">
        <v>160</v>
      </c>
      <c r="C296" s="74">
        <v>0</v>
      </c>
      <c r="D296" s="74">
        <v>0</v>
      </c>
      <c r="E296" s="70"/>
      <c r="F296" s="69">
        <v>0</v>
      </c>
      <c r="G296" s="74">
        <v>20032</v>
      </c>
      <c r="H296" s="74">
        <v>20032</v>
      </c>
      <c r="I296" s="70"/>
    </row>
    <row r="297" spans="1:9" ht="15">
      <c r="A297" s="3"/>
      <c r="B297" s="41"/>
      <c r="C297" s="68"/>
      <c r="D297" s="66"/>
      <c r="E297" s="66"/>
      <c r="F297" s="68"/>
      <c r="G297" s="66"/>
      <c r="H297" s="66"/>
      <c r="I297" s="66"/>
    </row>
    <row r="298" spans="1:9" ht="15">
      <c r="A298" s="3"/>
      <c r="B298" s="40"/>
      <c r="C298" s="101"/>
      <c r="D298" s="101"/>
      <c r="E298" s="101"/>
      <c r="F298" s="101"/>
      <c r="G298" s="101"/>
      <c r="H298" s="101"/>
      <c r="I298" s="101"/>
    </row>
    <row r="299" spans="1:9" ht="15">
      <c r="A299" s="3"/>
      <c r="B299" s="3"/>
      <c r="C299" s="101"/>
      <c r="D299" s="101"/>
      <c r="E299" s="101"/>
      <c r="F299" s="101"/>
      <c r="G299" s="101"/>
      <c r="H299" s="101"/>
      <c r="I299" s="101"/>
    </row>
    <row r="300" spans="1:9" ht="32.25" thickBot="1">
      <c r="A300" s="3"/>
      <c r="B300" s="50" t="s">
        <v>72</v>
      </c>
      <c r="C300" s="73">
        <f>SUM(C302,C309,C317,C324,C332,C340)</f>
        <v>2105835</v>
      </c>
      <c r="D300" s="116">
        <f>SUM(D302,D309,D317,D324,D332,D340)</f>
        <v>1280903</v>
      </c>
      <c r="E300" s="103">
        <f aca="true" t="shared" si="4" ref="E300:E306">(D300/C300)*100</f>
        <v>60.82637053710286</v>
      </c>
      <c r="F300" s="116">
        <f>SUM(F302,F309,F317,F324,F332,F340)</f>
        <v>2011797</v>
      </c>
      <c r="G300" s="116" t="e">
        <f>SUM(G302,G309,G317,G324,G332,G340)</f>
        <v>#REF!</v>
      </c>
      <c r="H300" s="73">
        <v>2599219</v>
      </c>
      <c r="I300" s="103">
        <f>(H300/F300)*100</f>
        <v>129.1988704625765</v>
      </c>
    </row>
    <row r="301" spans="1:9" ht="15.75" thickTop="1">
      <c r="A301" s="3"/>
      <c r="B301" s="22"/>
      <c r="C301" s="76"/>
      <c r="D301" s="105"/>
      <c r="E301" s="87"/>
      <c r="F301" s="72"/>
      <c r="G301" s="74"/>
      <c r="H301" s="74"/>
      <c r="I301" s="105"/>
    </row>
    <row r="302" spans="1:9" ht="31.5">
      <c r="A302" s="3"/>
      <c r="B302" s="146" t="s">
        <v>73</v>
      </c>
      <c r="C302" s="127">
        <f>SUM(C304:C306)</f>
        <v>82920</v>
      </c>
      <c r="D302" s="125">
        <f>SUM(D304:D306)</f>
        <v>30721</v>
      </c>
      <c r="E302" s="126">
        <f t="shared" si="4"/>
        <v>37.04896285576459</v>
      </c>
      <c r="F302" s="127">
        <f>SUM(F304:F305)</f>
        <v>53220</v>
      </c>
      <c r="G302" s="125">
        <f>SUM(G304:G307)</f>
        <v>487868</v>
      </c>
      <c r="H302" s="125">
        <f>SUM(H304:H307)</f>
        <v>198818</v>
      </c>
      <c r="I302" s="137">
        <f>(H302/F302)*100</f>
        <v>373.57760240511084</v>
      </c>
    </row>
    <row r="303" spans="1:9" ht="15">
      <c r="A303" s="3"/>
      <c r="B303" s="22"/>
      <c r="C303" s="76"/>
      <c r="D303" s="86"/>
      <c r="E303" s="87"/>
      <c r="F303" s="72"/>
      <c r="G303" s="74"/>
      <c r="H303" s="74"/>
      <c r="I303" s="78"/>
    </row>
    <row r="304" spans="1:9" ht="15">
      <c r="A304" s="3"/>
      <c r="B304" s="22" t="s">
        <v>122</v>
      </c>
      <c r="C304" s="72">
        <v>53220</v>
      </c>
      <c r="D304" s="74">
        <v>28409</v>
      </c>
      <c r="E304" s="70">
        <f t="shared" si="4"/>
        <v>53.38030815482902</v>
      </c>
      <c r="F304" s="72">
        <v>53220</v>
      </c>
      <c r="G304" s="74">
        <v>342500</v>
      </c>
      <c r="H304" s="74">
        <v>53450</v>
      </c>
      <c r="I304" s="70">
        <f>(H304/F304)*100</f>
        <v>100.43216835776023</v>
      </c>
    </row>
    <row r="305" spans="1:9" ht="30">
      <c r="A305" s="3"/>
      <c r="B305" s="31" t="s">
        <v>155</v>
      </c>
      <c r="C305" s="72">
        <v>25000</v>
      </c>
      <c r="D305" s="74">
        <v>0</v>
      </c>
      <c r="E305" s="70">
        <f t="shared" si="4"/>
        <v>0</v>
      </c>
      <c r="F305" s="72">
        <v>0</v>
      </c>
      <c r="G305" s="74">
        <v>25000</v>
      </c>
      <c r="H305" s="74">
        <v>25000</v>
      </c>
      <c r="I305" s="70"/>
    </row>
    <row r="306" spans="1:9" ht="30">
      <c r="A306" s="3"/>
      <c r="B306" s="31" t="s">
        <v>156</v>
      </c>
      <c r="C306" s="72">
        <v>4700</v>
      </c>
      <c r="D306" s="74">
        <v>2312</v>
      </c>
      <c r="E306" s="70">
        <f t="shared" si="4"/>
        <v>49.19148936170213</v>
      </c>
      <c r="F306" s="72">
        <v>4700</v>
      </c>
      <c r="G306" s="74">
        <v>28368</v>
      </c>
      <c r="H306" s="74">
        <v>28368</v>
      </c>
      <c r="I306" s="70"/>
    </row>
    <row r="307" spans="1:9" ht="75" customHeight="1">
      <c r="A307" s="3"/>
      <c r="B307" s="31" t="s">
        <v>188</v>
      </c>
      <c r="C307" s="72"/>
      <c r="D307" s="74"/>
      <c r="E307" s="70"/>
      <c r="F307" s="72"/>
      <c r="G307" s="74">
        <v>92000</v>
      </c>
      <c r="H307" s="74">
        <v>92000</v>
      </c>
      <c r="I307" s="70"/>
    </row>
    <row r="308" spans="1:9" ht="15">
      <c r="A308" s="3"/>
      <c r="B308" s="22"/>
      <c r="C308" s="76"/>
      <c r="D308" s="87"/>
      <c r="E308" s="87"/>
      <c r="F308" s="76"/>
      <c r="G308" s="87"/>
      <c r="H308" s="87"/>
      <c r="I308" s="87"/>
    </row>
    <row r="309" spans="1:9" ht="15.75">
      <c r="A309" s="3"/>
      <c r="B309" s="124" t="s">
        <v>74</v>
      </c>
      <c r="C309" s="127">
        <f>SUM(C311:C315)</f>
        <v>105000</v>
      </c>
      <c r="D309" s="125">
        <f>SUM(D311:D315)</f>
        <v>73619</v>
      </c>
      <c r="E309" s="126">
        <f>(D309/C309)*100</f>
        <v>70.11333333333334</v>
      </c>
      <c r="F309" s="127">
        <f>SUM(F311:F315)</f>
        <v>103000</v>
      </c>
      <c r="G309" s="125">
        <f>SUM(G311:G315)</f>
        <v>323240</v>
      </c>
      <c r="H309" s="125">
        <f>SUM(H311:H315)</f>
        <v>323240</v>
      </c>
      <c r="I309" s="126">
        <f>(H309/F309)*100</f>
        <v>313.8252427184466</v>
      </c>
    </row>
    <row r="310" spans="1:9" ht="15">
      <c r="A310" s="3"/>
      <c r="B310" s="22"/>
      <c r="C310" s="76"/>
      <c r="D310" s="87"/>
      <c r="E310" s="87"/>
      <c r="F310" s="72"/>
      <c r="G310" s="74"/>
      <c r="H310" s="74"/>
      <c r="I310" s="78"/>
    </row>
    <row r="311" spans="1:9" ht="30">
      <c r="A311" s="3"/>
      <c r="B311" s="31" t="s">
        <v>123</v>
      </c>
      <c r="C311" s="72">
        <v>26000</v>
      </c>
      <c r="D311" s="74">
        <v>14119</v>
      </c>
      <c r="E311" s="98">
        <f>(D311/C311)*100</f>
        <v>54.30384615384616</v>
      </c>
      <c r="F311" s="72">
        <v>24000</v>
      </c>
      <c r="G311" s="74">
        <v>35300</v>
      </c>
      <c r="H311" s="74">
        <v>35300</v>
      </c>
      <c r="I311" s="70">
        <f>(H311/F311)*100</f>
        <v>147.08333333333334</v>
      </c>
    </row>
    <row r="312" spans="1:9" ht="30">
      <c r="A312" s="3"/>
      <c r="B312" s="31" t="s">
        <v>183</v>
      </c>
      <c r="C312" s="72"/>
      <c r="D312" s="74"/>
      <c r="E312" s="98"/>
      <c r="F312" s="72"/>
      <c r="G312" s="74">
        <v>228940</v>
      </c>
      <c r="H312" s="74">
        <v>228940</v>
      </c>
      <c r="I312" s="70"/>
    </row>
    <row r="313" spans="1:9" ht="15">
      <c r="A313" s="3"/>
      <c r="B313" s="22" t="s">
        <v>175</v>
      </c>
      <c r="C313" s="72">
        <v>78000</v>
      </c>
      <c r="D313" s="74">
        <v>58500</v>
      </c>
      <c r="E313" s="98">
        <f>(D313/C313)*100</f>
        <v>75</v>
      </c>
      <c r="F313" s="72">
        <v>78000</v>
      </c>
      <c r="G313" s="74">
        <v>58000</v>
      </c>
      <c r="H313" s="74">
        <v>58000</v>
      </c>
      <c r="I313" s="70">
        <f>(H313/F313)*100</f>
        <v>74.35897435897436</v>
      </c>
    </row>
    <row r="314" spans="1:9" ht="15">
      <c r="A314" s="3"/>
      <c r="B314" s="22"/>
      <c r="C314" s="72"/>
      <c r="D314" s="74"/>
      <c r="E314" s="98"/>
      <c r="F314" s="72"/>
      <c r="G314" s="74"/>
      <c r="H314" s="74"/>
      <c r="I314" s="70"/>
    </row>
    <row r="315" spans="1:9" ht="15">
      <c r="A315" s="3"/>
      <c r="B315" s="31" t="s">
        <v>168</v>
      </c>
      <c r="C315" s="94">
        <v>1000</v>
      </c>
      <c r="D315" s="87">
        <v>1000</v>
      </c>
      <c r="E315" s="87"/>
      <c r="F315" s="76">
        <v>1000</v>
      </c>
      <c r="G315" s="74">
        <v>1000</v>
      </c>
      <c r="H315" s="95">
        <v>1000</v>
      </c>
      <c r="I315" s="87"/>
    </row>
    <row r="316" spans="1:9" ht="15">
      <c r="A316" s="3"/>
      <c r="B316" s="22"/>
      <c r="C316" s="76"/>
      <c r="D316" s="87"/>
      <c r="E316" s="87"/>
      <c r="F316" s="76"/>
      <c r="G316" s="87"/>
      <c r="H316" s="87"/>
      <c r="I316" s="87"/>
    </row>
    <row r="317" spans="1:9" ht="15.75">
      <c r="A317" s="3"/>
      <c r="B317" s="124" t="s">
        <v>81</v>
      </c>
      <c r="C317" s="125">
        <f>SUM(C319:C321)</f>
        <v>749000</v>
      </c>
      <c r="D317" s="125">
        <f>SUM(D319:D321)</f>
        <v>501038</v>
      </c>
      <c r="E317" s="138">
        <f>(D317/C317)*100</f>
        <v>66.89425901201602</v>
      </c>
      <c r="F317" s="127">
        <f>SUM(F319:F321)</f>
        <v>749000</v>
      </c>
      <c r="G317" s="125">
        <f>SUM(G319:G323)</f>
        <v>809500</v>
      </c>
      <c r="H317" s="149">
        <f>SUM(H319:H323)</f>
        <v>870740</v>
      </c>
      <c r="I317" s="126">
        <f>(H317/F317)*100</f>
        <v>116.25367156208277</v>
      </c>
    </row>
    <row r="318" spans="1:9" ht="15.75">
      <c r="A318" s="3"/>
      <c r="B318" s="24"/>
      <c r="C318" s="133"/>
      <c r="D318" s="134"/>
      <c r="E318" s="145"/>
      <c r="F318" s="133"/>
      <c r="G318" s="134"/>
      <c r="H318" s="158"/>
      <c r="I318" s="137"/>
    </row>
    <row r="319" spans="1:9" ht="30">
      <c r="A319" s="3"/>
      <c r="B319" s="31" t="s">
        <v>124</v>
      </c>
      <c r="C319" s="72">
        <v>40000</v>
      </c>
      <c r="D319" s="74">
        <v>24027</v>
      </c>
      <c r="E319" s="98">
        <f>(D319/C319)*100</f>
        <v>60.067499999999995</v>
      </c>
      <c r="F319" s="72">
        <v>40000</v>
      </c>
      <c r="G319" s="74">
        <v>54500</v>
      </c>
      <c r="H319" s="74">
        <v>54500</v>
      </c>
      <c r="I319" s="70">
        <f>(H319/F319)*100</f>
        <v>136.25</v>
      </c>
    </row>
    <row r="320" spans="1:9" ht="15">
      <c r="A320" s="3"/>
      <c r="B320" s="31"/>
      <c r="C320" s="72"/>
      <c r="D320" s="74"/>
      <c r="E320" s="98"/>
      <c r="F320" s="72"/>
      <c r="G320" s="74"/>
      <c r="H320" s="74"/>
      <c r="I320" s="70"/>
    </row>
    <row r="321" spans="1:9" ht="15">
      <c r="A321" s="3"/>
      <c r="B321" s="22" t="s">
        <v>125</v>
      </c>
      <c r="C321" s="72">
        <v>709000</v>
      </c>
      <c r="D321" s="74">
        <v>477011</v>
      </c>
      <c r="E321" s="98">
        <f>(D321/C321)*100</f>
        <v>67.27940761636107</v>
      </c>
      <c r="F321" s="72">
        <v>709000</v>
      </c>
      <c r="G321" s="74">
        <v>755000</v>
      </c>
      <c r="H321" s="74">
        <v>755000</v>
      </c>
      <c r="I321" s="70">
        <f>(H321/F321)*100</f>
        <v>106.48801128349787</v>
      </c>
    </row>
    <row r="322" spans="1:9" ht="15">
      <c r="A322" s="3"/>
      <c r="B322" s="22" t="s">
        <v>190</v>
      </c>
      <c r="C322" s="72"/>
      <c r="D322" s="74"/>
      <c r="E322" s="98"/>
      <c r="F322" s="72"/>
      <c r="G322" s="74"/>
      <c r="H322" s="74">
        <v>61240</v>
      </c>
      <c r="I322" s="70"/>
    </row>
    <row r="323" spans="1:9" ht="15">
      <c r="A323" s="3"/>
      <c r="B323" s="22"/>
      <c r="C323" s="72"/>
      <c r="D323" s="74"/>
      <c r="E323" s="98"/>
      <c r="F323" s="72"/>
      <c r="G323" s="74"/>
      <c r="H323" s="74"/>
      <c r="I323" s="70"/>
    </row>
    <row r="324" spans="1:9" ht="31.5">
      <c r="A324" s="3"/>
      <c r="B324" s="146" t="s">
        <v>75</v>
      </c>
      <c r="C324" s="127">
        <f>SUM(C325:C329)</f>
        <v>341000</v>
      </c>
      <c r="D324" s="125">
        <f>SUM(D325:D329)</f>
        <v>237137</v>
      </c>
      <c r="E324" s="138">
        <f>(D324/C324)*100</f>
        <v>69.541642228739</v>
      </c>
      <c r="F324" s="127">
        <f>SUM(F325:F329)</f>
        <v>341000</v>
      </c>
      <c r="G324" s="125">
        <f>SUM(G325:G329)</f>
        <v>606632</v>
      </c>
      <c r="H324" s="149">
        <f>SUM(H325:H329)</f>
        <v>349032</v>
      </c>
      <c r="I324" s="137">
        <f>(H324/F324)*100</f>
        <v>102.35542521994134</v>
      </c>
    </row>
    <row r="325" spans="1:9" ht="45">
      <c r="A325" s="3"/>
      <c r="B325" s="31" t="s">
        <v>126</v>
      </c>
      <c r="C325" s="72">
        <v>300000</v>
      </c>
      <c r="D325" s="74">
        <v>204264</v>
      </c>
      <c r="E325" s="98">
        <f>(D325/C325)*100</f>
        <v>68.08800000000001</v>
      </c>
      <c r="F325" s="72">
        <v>300000</v>
      </c>
      <c r="G325" s="74">
        <v>308500</v>
      </c>
      <c r="H325" s="93">
        <v>307000</v>
      </c>
      <c r="I325" s="71">
        <f>(H325/F325)*100</f>
        <v>102.33333333333334</v>
      </c>
    </row>
    <row r="326" spans="1:9" ht="30">
      <c r="A326" s="3"/>
      <c r="B326" s="31" t="s">
        <v>127</v>
      </c>
      <c r="C326" s="72">
        <v>1000</v>
      </c>
      <c r="D326" s="74">
        <v>513</v>
      </c>
      <c r="E326" s="98">
        <f>(D326/C326)*100</f>
        <v>51.300000000000004</v>
      </c>
      <c r="F326" s="72">
        <v>1000</v>
      </c>
      <c r="G326" s="74">
        <v>1132</v>
      </c>
      <c r="H326" s="74">
        <v>1132</v>
      </c>
      <c r="I326" s="70">
        <f>(H326/F326)*100</f>
        <v>113.19999999999999</v>
      </c>
    </row>
    <row r="327" spans="1:9" ht="15">
      <c r="A327" s="3"/>
      <c r="B327" s="31"/>
      <c r="C327" s="72"/>
      <c r="D327" s="74"/>
      <c r="E327" s="98"/>
      <c r="F327" s="72"/>
      <c r="G327" s="74"/>
      <c r="H327" s="74"/>
      <c r="I327" s="70"/>
    </row>
    <row r="328" spans="1:9" ht="15">
      <c r="A328" s="3"/>
      <c r="B328" s="31"/>
      <c r="C328" s="72"/>
      <c r="D328" s="74"/>
      <c r="E328" s="98"/>
      <c r="F328" s="72"/>
      <c r="G328" s="74"/>
      <c r="H328" s="74"/>
      <c r="I328" s="70"/>
    </row>
    <row r="329" spans="1:9" ht="15">
      <c r="A329" s="3"/>
      <c r="B329" s="22" t="s">
        <v>128</v>
      </c>
      <c r="C329" s="89">
        <v>40000</v>
      </c>
      <c r="D329" s="66">
        <v>32360</v>
      </c>
      <c r="E329" s="100">
        <f>(D329/C329)*100</f>
        <v>80.9</v>
      </c>
      <c r="F329" s="89">
        <v>40000</v>
      </c>
      <c r="G329" s="66">
        <v>297000</v>
      </c>
      <c r="H329" s="66">
        <v>40900</v>
      </c>
      <c r="I329" s="70">
        <f>(H329/F329)*100</f>
        <v>102.25</v>
      </c>
    </row>
    <row r="330" spans="1:9" ht="15">
      <c r="A330" s="3"/>
      <c r="B330" s="159"/>
      <c r="C330" s="72"/>
      <c r="D330" s="74"/>
      <c r="E330" s="98"/>
      <c r="F330" s="72"/>
      <c r="G330" s="74"/>
      <c r="H330" s="72"/>
      <c r="I330" s="70"/>
    </row>
    <row r="331" spans="1:9" ht="15">
      <c r="A331" s="3"/>
      <c r="B331" s="22"/>
      <c r="C331" s="112"/>
      <c r="D331" s="78"/>
      <c r="E331" s="78"/>
      <c r="F331" s="112"/>
      <c r="G331" s="78"/>
      <c r="H331" s="78"/>
      <c r="I331" s="78"/>
    </row>
    <row r="332" spans="1:9" ht="15.75">
      <c r="A332" s="3"/>
      <c r="B332" s="146" t="s">
        <v>76</v>
      </c>
      <c r="C332" s="127">
        <f>SUM(C334)</f>
        <v>527120</v>
      </c>
      <c r="D332" s="125">
        <f>SUM(D334)</f>
        <v>427920</v>
      </c>
      <c r="E332" s="126">
        <f>(D332/C332)*100</f>
        <v>81.18075580512976</v>
      </c>
      <c r="F332" s="125">
        <f>SUM(F334,)</f>
        <v>527120</v>
      </c>
      <c r="G332" s="125" t="e">
        <f>SUM(G334,#REF!)</f>
        <v>#REF!</v>
      </c>
      <c r="H332" s="125">
        <f>SUM(H334)</f>
        <v>675000</v>
      </c>
      <c r="I332" s="126">
        <f>(H332/F332)*100</f>
        <v>128.05433297920777</v>
      </c>
    </row>
    <row r="333" spans="1:9" ht="15">
      <c r="A333" s="3"/>
      <c r="B333" s="22"/>
      <c r="C333" s="76"/>
      <c r="D333" s="87"/>
      <c r="E333" s="87"/>
      <c r="F333" s="76"/>
      <c r="G333" s="74"/>
      <c r="H333" s="87"/>
      <c r="I333" s="70" t="s">
        <v>107</v>
      </c>
    </row>
    <row r="334" spans="1:9" ht="15">
      <c r="A334" s="3"/>
      <c r="B334" s="22" t="s">
        <v>129</v>
      </c>
      <c r="C334" s="74">
        <f>SUM(C336:C338)</f>
        <v>527120</v>
      </c>
      <c r="D334" s="74">
        <f>SUM(D336,D338)</f>
        <v>427920</v>
      </c>
      <c r="E334" s="98">
        <f>(D334/C334)*100</f>
        <v>81.18075580512976</v>
      </c>
      <c r="F334" s="74">
        <v>527120</v>
      </c>
      <c r="G334" s="74">
        <f>SUM(G336:G338)</f>
        <v>734500</v>
      </c>
      <c r="H334" s="74">
        <f>SUM(H336:H338)</f>
        <v>675000</v>
      </c>
      <c r="I334" s="70">
        <f>(H334/F334)*100</f>
        <v>128.05433297920777</v>
      </c>
    </row>
    <row r="335" spans="1:9" ht="15">
      <c r="A335" s="3"/>
      <c r="B335" s="22"/>
      <c r="C335" s="72"/>
      <c r="D335" s="74"/>
      <c r="E335" s="98"/>
      <c r="F335" s="72"/>
      <c r="G335" s="74"/>
      <c r="H335" s="74"/>
      <c r="I335" s="70"/>
    </row>
    <row r="336" spans="1:9" ht="15">
      <c r="A336" s="3"/>
      <c r="B336" s="22" t="s">
        <v>77</v>
      </c>
      <c r="C336" s="72">
        <v>267700</v>
      </c>
      <c r="D336" s="74">
        <v>168500</v>
      </c>
      <c r="E336" s="98">
        <f>(D336/C336)*100</f>
        <v>62.94359357489727</v>
      </c>
      <c r="F336" s="72">
        <v>267700</v>
      </c>
      <c r="G336" s="74">
        <v>316500</v>
      </c>
      <c r="H336" s="74">
        <v>425000</v>
      </c>
      <c r="I336" s="70">
        <f>(H336/F336)*100</f>
        <v>158.75980575270825</v>
      </c>
    </row>
    <row r="337" spans="1:9" ht="15">
      <c r="A337" s="3"/>
      <c r="B337" s="22"/>
      <c r="C337" s="72"/>
      <c r="D337" s="74"/>
      <c r="E337" s="98"/>
      <c r="F337" s="72"/>
      <c r="G337" s="74"/>
      <c r="H337" s="74"/>
      <c r="I337" s="70"/>
    </row>
    <row r="338" spans="1:9" ht="15">
      <c r="A338" s="3"/>
      <c r="B338" s="22" t="s">
        <v>78</v>
      </c>
      <c r="C338" s="72">
        <v>259420</v>
      </c>
      <c r="D338" s="74">
        <v>259420</v>
      </c>
      <c r="E338" s="98">
        <f>(D338/C338)*100</f>
        <v>100</v>
      </c>
      <c r="F338" s="72">
        <v>392420</v>
      </c>
      <c r="G338" s="74">
        <v>418000</v>
      </c>
      <c r="H338" s="74">
        <v>250000</v>
      </c>
      <c r="I338" s="70">
        <f>(H338/F338)*100</f>
        <v>63.70725243361704</v>
      </c>
    </row>
    <row r="339" spans="1:9" ht="15">
      <c r="A339" s="3"/>
      <c r="B339" s="22"/>
      <c r="C339" s="76"/>
      <c r="D339" s="87"/>
      <c r="E339" s="87"/>
      <c r="F339" s="76"/>
      <c r="G339" s="87"/>
      <c r="H339" s="87"/>
      <c r="I339" s="87"/>
    </row>
    <row r="340" spans="1:9" ht="15.75">
      <c r="A340" s="3"/>
      <c r="B340" s="124" t="s">
        <v>79</v>
      </c>
      <c r="C340" s="125">
        <f>SUM(C342:C352)</f>
        <v>300795</v>
      </c>
      <c r="D340" s="125">
        <f>SUM(D342:D352)</f>
        <v>10468</v>
      </c>
      <c r="E340" s="138">
        <f>(D340/C340)*100</f>
        <v>3.480111039079772</v>
      </c>
      <c r="F340" s="125">
        <f>SUM(F342:F352)</f>
        <v>238457</v>
      </c>
      <c r="G340" s="125">
        <f>SUM(G342:G352)</f>
        <v>188089</v>
      </c>
      <c r="H340" s="125">
        <f>SUM(H342:H352)</f>
        <v>182389</v>
      </c>
      <c r="I340" s="137">
        <f>(H340/F340)*100</f>
        <v>76.4871654008899</v>
      </c>
    </row>
    <row r="341" spans="1:9" ht="15">
      <c r="A341" s="3"/>
      <c r="B341" s="22"/>
      <c r="C341" s="72"/>
      <c r="D341" s="74"/>
      <c r="E341" s="74"/>
      <c r="F341" s="72"/>
      <c r="G341" s="74"/>
      <c r="H341" s="93"/>
      <c r="I341" s="93"/>
    </row>
    <row r="342" spans="1:9" ht="30">
      <c r="A342" s="3"/>
      <c r="B342" s="32" t="s">
        <v>184</v>
      </c>
      <c r="C342" s="72">
        <v>179795</v>
      </c>
      <c r="D342" s="74">
        <v>0</v>
      </c>
      <c r="E342" s="98">
        <f>(D342/C342)*100</f>
        <v>0</v>
      </c>
      <c r="F342" s="72">
        <v>179795</v>
      </c>
      <c r="G342" s="74">
        <v>104000</v>
      </c>
      <c r="H342" s="74">
        <v>104000</v>
      </c>
      <c r="I342" s="70"/>
    </row>
    <row r="343" spans="1:9" ht="15">
      <c r="A343" s="3"/>
      <c r="B343" s="32"/>
      <c r="C343" s="72"/>
      <c r="D343" s="74"/>
      <c r="E343" s="98"/>
      <c r="F343" s="72"/>
      <c r="G343" s="74"/>
      <c r="H343" s="74"/>
      <c r="I343" s="70"/>
    </row>
    <row r="344" spans="1:9" ht="15">
      <c r="A344" s="3"/>
      <c r="B344" s="22" t="s">
        <v>130</v>
      </c>
      <c r="C344" s="72">
        <v>12300</v>
      </c>
      <c r="D344" s="74">
        <v>3240</v>
      </c>
      <c r="E344" s="98">
        <f>(D344/C344)*100</f>
        <v>26.34146341463415</v>
      </c>
      <c r="F344" s="72">
        <v>12300</v>
      </c>
      <c r="G344" s="74">
        <v>18000</v>
      </c>
      <c r="H344" s="74">
        <v>12300</v>
      </c>
      <c r="I344" s="70">
        <f>(H344/F344)*100</f>
        <v>100</v>
      </c>
    </row>
    <row r="345" spans="1:9" ht="45">
      <c r="A345" s="3"/>
      <c r="B345" s="31" t="s">
        <v>185</v>
      </c>
      <c r="C345" s="72">
        <v>100000</v>
      </c>
      <c r="D345" s="74">
        <v>1228</v>
      </c>
      <c r="E345" s="98">
        <f>(D345/C345)*100</f>
        <v>1.228</v>
      </c>
      <c r="F345" s="72">
        <v>37662</v>
      </c>
      <c r="G345" s="74">
        <v>50989</v>
      </c>
      <c r="H345" s="74">
        <v>50989</v>
      </c>
      <c r="I345" s="70">
        <f>(H345/F345)*100</f>
        <v>135.38580001062078</v>
      </c>
    </row>
    <row r="346" spans="1:9" ht="15">
      <c r="A346" s="3"/>
      <c r="B346" s="31"/>
      <c r="C346" s="72"/>
      <c r="D346" s="74"/>
      <c r="E346" s="98"/>
      <c r="F346" s="72"/>
      <c r="G346" s="74"/>
      <c r="H346" s="74"/>
      <c r="I346" s="70"/>
    </row>
    <row r="347" spans="1:9" ht="15">
      <c r="A347" s="3"/>
      <c r="B347" s="31" t="s">
        <v>157</v>
      </c>
      <c r="C347" s="72">
        <v>2700</v>
      </c>
      <c r="D347" s="74">
        <v>1360</v>
      </c>
      <c r="E347" s="98">
        <f>(D347/C347)*100</f>
        <v>50.37037037037037</v>
      </c>
      <c r="F347" s="72">
        <v>2700</v>
      </c>
      <c r="G347" s="74">
        <v>4500</v>
      </c>
      <c r="H347" s="74">
        <v>4500</v>
      </c>
      <c r="I347" s="70"/>
    </row>
    <row r="348" spans="1:9" ht="45">
      <c r="A348" s="3"/>
      <c r="B348" s="31" t="s">
        <v>161</v>
      </c>
      <c r="C348" s="72"/>
      <c r="D348" s="74"/>
      <c r="E348" s="98"/>
      <c r="F348" s="72"/>
      <c r="G348" s="74">
        <v>1000</v>
      </c>
      <c r="H348" s="74">
        <v>1000</v>
      </c>
      <c r="I348" s="70"/>
    </row>
    <row r="349" spans="1:9" ht="15">
      <c r="A349" s="3"/>
      <c r="B349" s="31"/>
      <c r="C349" s="72"/>
      <c r="D349" s="74"/>
      <c r="E349" s="98"/>
      <c r="F349" s="72"/>
      <c r="G349" s="74"/>
      <c r="H349" s="74"/>
      <c r="I349" s="70"/>
    </row>
    <row r="350" spans="1:9" ht="15">
      <c r="A350" s="3"/>
      <c r="B350" s="31" t="s">
        <v>162</v>
      </c>
      <c r="C350" s="72"/>
      <c r="D350" s="74"/>
      <c r="E350" s="98"/>
      <c r="F350" s="72"/>
      <c r="G350" s="74">
        <v>6000</v>
      </c>
      <c r="H350" s="74">
        <v>6000</v>
      </c>
      <c r="I350" s="70"/>
    </row>
    <row r="351" spans="1:9" ht="15">
      <c r="A351" s="3"/>
      <c r="B351" s="31"/>
      <c r="C351" s="72"/>
      <c r="D351" s="74"/>
      <c r="E351" s="98"/>
      <c r="F351" s="72"/>
      <c r="G351" s="74"/>
      <c r="H351" s="74"/>
      <c r="I351" s="70"/>
    </row>
    <row r="352" spans="1:10" ht="15">
      <c r="A352" s="3"/>
      <c r="B352" s="37" t="s">
        <v>131</v>
      </c>
      <c r="C352" s="89">
        <v>6000</v>
      </c>
      <c r="D352" s="66">
        <v>4640</v>
      </c>
      <c r="E352" s="100"/>
      <c r="F352" s="89">
        <v>6000</v>
      </c>
      <c r="G352" s="66">
        <v>3600</v>
      </c>
      <c r="H352" s="66">
        <v>3600</v>
      </c>
      <c r="I352" s="67"/>
      <c r="J352" s="2"/>
    </row>
    <row r="353" spans="1:10" ht="15">
      <c r="A353" s="3"/>
      <c r="B353" s="3"/>
      <c r="C353" s="101"/>
      <c r="D353" s="101"/>
      <c r="E353" s="101"/>
      <c r="F353" s="101"/>
      <c r="G353" s="101"/>
      <c r="H353" s="101"/>
      <c r="I353" s="101"/>
      <c r="J353" s="2"/>
    </row>
    <row r="354" spans="1:9" ht="15">
      <c r="A354" s="3"/>
      <c r="B354" s="44"/>
      <c r="C354" s="77"/>
      <c r="D354" s="78"/>
      <c r="E354" s="78"/>
      <c r="F354" s="77"/>
      <c r="G354" s="78"/>
      <c r="H354" s="78"/>
      <c r="I354" s="78"/>
    </row>
    <row r="355" spans="1:9" ht="32.25" thickBot="1">
      <c r="A355" s="3"/>
      <c r="B355" s="51" t="s">
        <v>80</v>
      </c>
      <c r="C355" s="108">
        <f>SUM(C357,C361,C366)</f>
        <v>1474000</v>
      </c>
      <c r="D355" s="79">
        <f>SUM(D357,D361,D366)</f>
        <v>1005526</v>
      </c>
      <c r="E355" s="80">
        <f>(D355/C355)*100</f>
        <v>68.21750339213027</v>
      </c>
      <c r="F355" s="79">
        <f>SUM(F357,F361,F366)</f>
        <v>1474000</v>
      </c>
      <c r="G355" s="79" t="e">
        <f>SUM(G357,G361,#REF!,G366)</f>
        <v>#REF!</v>
      </c>
      <c r="H355" s="79">
        <f>SUM(H357,H361,H366)</f>
        <v>1532500</v>
      </c>
      <c r="I355" s="81">
        <f>(H355/F355)*100</f>
        <v>103.96879240162822</v>
      </c>
    </row>
    <row r="356" spans="1:9" ht="15.75" thickTop="1">
      <c r="A356" s="3"/>
      <c r="B356" s="26"/>
      <c r="C356" s="105"/>
      <c r="D356" s="87"/>
      <c r="E356" s="87"/>
      <c r="F356" s="76"/>
      <c r="G356" s="87"/>
      <c r="H356" s="105"/>
      <c r="I356" s="105"/>
    </row>
    <row r="357" spans="1:9" ht="31.5">
      <c r="A357" s="3"/>
      <c r="B357" s="146" t="s">
        <v>82</v>
      </c>
      <c r="C357" s="125">
        <f>SUM(C359)</f>
        <v>600000</v>
      </c>
      <c r="D357" s="125">
        <f>SUM(D359)</f>
        <v>400000</v>
      </c>
      <c r="E357" s="126">
        <f>(D357/C357)*100</f>
        <v>66.66666666666666</v>
      </c>
      <c r="F357" s="127">
        <f>SUM(F359)</f>
        <v>600000</v>
      </c>
      <c r="G357" s="125">
        <f>SUM(G359)</f>
        <v>1232513</v>
      </c>
      <c r="H357" s="149">
        <v>624000</v>
      </c>
      <c r="I357" s="137">
        <f>(H357/F357)*100</f>
        <v>104</v>
      </c>
    </row>
    <row r="358" spans="1:9" ht="15">
      <c r="A358" s="3"/>
      <c r="B358" s="26"/>
      <c r="C358" s="87"/>
      <c r="D358" s="87"/>
      <c r="E358" s="87"/>
      <c r="F358" s="72"/>
      <c r="G358" s="74"/>
      <c r="H358" s="93"/>
      <c r="I358" s="78"/>
    </row>
    <row r="359" spans="1:9" ht="15">
      <c r="A359" s="3"/>
      <c r="B359" s="26" t="s">
        <v>83</v>
      </c>
      <c r="C359" s="74">
        <v>600000</v>
      </c>
      <c r="D359" s="74">
        <v>400000</v>
      </c>
      <c r="E359" s="98">
        <f>(D359/C359)*100</f>
        <v>66.66666666666666</v>
      </c>
      <c r="F359" s="72">
        <v>600000</v>
      </c>
      <c r="G359" s="74">
        <v>1232513</v>
      </c>
      <c r="H359" s="74">
        <v>624000</v>
      </c>
      <c r="I359" s="70">
        <f>(H359/F359)*100</f>
        <v>104</v>
      </c>
    </row>
    <row r="360" spans="1:9" ht="15">
      <c r="A360" s="3"/>
      <c r="B360" s="26"/>
      <c r="C360" s="74"/>
      <c r="D360" s="74"/>
      <c r="E360" s="74"/>
      <c r="F360" s="72"/>
      <c r="G360" s="74"/>
      <c r="H360" s="74"/>
      <c r="I360" s="74"/>
    </row>
    <row r="361" spans="1:9" ht="15.75">
      <c r="A361" s="3"/>
      <c r="B361" s="142" t="s">
        <v>84</v>
      </c>
      <c r="C361" s="125">
        <f>SUM(C363)</f>
        <v>762000</v>
      </c>
      <c r="D361" s="125">
        <f>SUM(D363)</f>
        <v>518991</v>
      </c>
      <c r="E361" s="138">
        <f>(D361/C361)*100</f>
        <v>68.10905511811023</v>
      </c>
      <c r="F361" s="127">
        <f>SUM(F363)</f>
        <v>762000</v>
      </c>
      <c r="G361" s="125">
        <f>SUM(G363)</f>
        <v>1082826</v>
      </c>
      <c r="H361" s="125">
        <f>SUM(H363)</f>
        <v>792500</v>
      </c>
      <c r="I361" s="126">
        <f>(H361/F361)*100</f>
        <v>104.00262467191601</v>
      </c>
    </row>
    <row r="362" spans="1:9" ht="15">
      <c r="A362" s="3"/>
      <c r="B362" s="26"/>
      <c r="C362" s="74"/>
      <c r="D362" s="74"/>
      <c r="E362" s="74"/>
      <c r="F362" s="72"/>
      <c r="G362" s="74"/>
      <c r="H362" s="93"/>
      <c r="I362" s="93"/>
    </row>
    <row r="363" spans="1:9" ht="15">
      <c r="A363" s="3"/>
      <c r="B363" s="26" t="s">
        <v>85</v>
      </c>
      <c r="C363" s="74">
        <v>762000</v>
      </c>
      <c r="D363" s="74">
        <v>518991</v>
      </c>
      <c r="E363" s="98">
        <f>(D363/C363)*100</f>
        <v>68.10905511811023</v>
      </c>
      <c r="F363" s="72">
        <v>762000</v>
      </c>
      <c r="G363" s="74">
        <v>1082826</v>
      </c>
      <c r="H363" s="74">
        <v>792500</v>
      </c>
      <c r="I363" s="70">
        <f>(H363/F363)*100</f>
        <v>104.00262467191601</v>
      </c>
    </row>
    <row r="364" spans="1:9" ht="15">
      <c r="A364" s="3"/>
      <c r="B364" s="45"/>
      <c r="C364" s="87"/>
      <c r="D364" s="87"/>
      <c r="E364" s="87"/>
      <c r="F364" s="76"/>
      <c r="G364" s="87"/>
      <c r="H364" s="87"/>
      <c r="I364" s="87"/>
    </row>
    <row r="365" spans="1:9" ht="15">
      <c r="A365" s="3"/>
      <c r="B365" s="31"/>
      <c r="C365" s="87"/>
      <c r="D365" s="87"/>
      <c r="E365" s="87"/>
      <c r="F365" s="76"/>
      <c r="G365" s="87"/>
      <c r="H365" s="87"/>
      <c r="I365" s="87"/>
    </row>
    <row r="366" spans="1:9" ht="15.75">
      <c r="A366" s="3"/>
      <c r="B366" s="142" t="s">
        <v>90</v>
      </c>
      <c r="C366" s="125">
        <f>SUM(C368,C369)</f>
        <v>112000</v>
      </c>
      <c r="D366" s="125">
        <f>SUM(D368,D369)</f>
        <v>86535</v>
      </c>
      <c r="E366" s="138">
        <f>(D366/C366)*100</f>
        <v>77.26339285714286</v>
      </c>
      <c r="F366" s="127">
        <f>SUM(F368:F369)</f>
        <v>112000</v>
      </c>
      <c r="G366" s="125">
        <f>SUM(G368:G369)</f>
        <v>130000</v>
      </c>
      <c r="H366" s="125">
        <f>SUM(H368:H369)</f>
        <v>116000</v>
      </c>
      <c r="I366" s="126">
        <f>(H366/F366)*100</f>
        <v>103.57142857142858</v>
      </c>
    </row>
    <row r="367" spans="1:9" ht="15">
      <c r="A367" s="3"/>
      <c r="B367" s="26"/>
      <c r="C367" s="74"/>
      <c r="D367" s="93"/>
      <c r="E367" s="93"/>
      <c r="F367" s="72"/>
      <c r="G367" s="74"/>
      <c r="H367" s="93"/>
      <c r="I367" s="93"/>
    </row>
    <row r="368" spans="1:9" ht="15">
      <c r="A368" s="3"/>
      <c r="B368" s="26" t="s">
        <v>132</v>
      </c>
      <c r="C368" s="74">
        <v>28000</v>
      </c>
      <c r="D368" s="74">
        <v>14501</v>
      </c>
      <c r="E368" s="98">
        <f>(D368/C368)*100</f>
        <v>51.78928571428572</v>
      </c>
      <c r="F368" s="72">
        <v>28000</v>
      </c>
      <c r="G368" s="74">
        <v>30000</v>
      </c>
      <c r="H368" s="74">
        <v>30000</v>
      </c>
      <c r="I368" s="70">
        <f>(H368/F368)*100</f>
        <v>107.14285714285714</v>
      </c>
    </row>
    <row r="369" spans="1:9" ht="30">
      <c r="A369" s="3"/>
      <c r="B369" s="45" t="s">
        <v>133</v>
      </c>
      <c r="C369" s="74">
        <v>84000</v>
      </c>
      <c r="D369" s="74">
        <v>72034</v>
      </c>
      <c r="E369" s="98">
        <f>(D369/C369)*100</f>
        <v>85.7547619047619</v>
      </c>
      <c r="F369" s="72">
        <v>84000</v>
      </c>
      <c r="G369" s="74">
        <v>100000</v>
      </c>
      <c r="H369" s="74">
        <v>86000</v>
      </c>
      <c r="I369" s="70">
        <f>(H369/F369)*100</f>
        <v>102.38095238095238</v>
      </c>
    </row>
    <row r="370" spans="1:9" ht="15">
      <c r="A370" s="3"/>
      <c r="B370" s="43"/>
      <c r="C370" s="68"/>
      <c r="D370" s="66"/>
      <c r="E370" s="66"/>
      <c r="F370" s="68"/>
      <c r="G370" s="66"/>
      <c r="H370" s="66"/>
      <c r="I370" s="66"/>
    </row>
    <row r="371" spans="1:9" ht="15">
      <c r="A371" s="3"/>
      <c r="B371" s="40"/>
      <c r="C371" s="72"/>
      <c r="D371" s="72"/>
      <c r="E371" s="72"/>
      <c r="F371" s="72"/>
      <c r="G371" s="72"/>
      <c r="H371" s="72"/>
      <c r="I371" s="72"/>
    </row>
    <row r="372" spans="1:9" ht="15">
      <c r="A372" s="3"/>
      <c r="B372" s="40"/>
      <c r="C372" s="101"/>
      <c r="D372" s="101"/>
      <c r="E372" s="101"/>
      <c r="F372" s="106"/>
      <c r="G372" s="106"/>
      <c r="H372" s="106"/>
      <c r="I372" s="101"/>
    </row>
    <row r="373" spans="1:9" ht="15">
      <c r="A373" s="3"/>
      <c r="B373" s="44"/>
      <c r="C373" s="77"/>
      <c r="D373" s="78"/>
      <c r="E373" s="78"/>
      <c r="F373" s="76"/>
      <c r="G373" s="87"/>
      <c r="H373" s="78"/>
      <c r="I373" s="78"/>
    </row>
    <row r="374" spans="1:9" ht="16.5" thickBot="1">
      <c r="A374" s="3"/>
      <c r="B374" s="42" t="s">
        <v>86</v>
      </c>
      <c r="C374" s="108">
        <f>SUM(C376,C380,C388)</f>
        <v>843100</v>
      </c>
      <c r="D374" s="79">
        <f>SUM(D376,D380,D388)</f>
        <v>666397</v>
      </c>
      <c r="E374" s="117">
        <f>(D374/C374)*100</f>
        <v>79.04127624243861</v>
      </c>
      <c r="F374" s="79">
        <f>SUM(F376,F380,F388)</f>
        <v>843100</v>
      </c>
      <c r="G374" s="79">
        <f>SUM(G376,G380,G388)</f>
        <v>1175087</v>
      </c>
      <c r="H374" s="79">
        <f>SUM(H376,H380,H388)</f>
        <v>850900</v>
      </c>
      <c r="I374" s="80">
        <f aca="true" t="shared" si="5" ref="I374:I386">(H374/F374)*100</f>
        <v>100.925157158107</v>
      </c>
    </row>
    <row r="375" spans="1:9" ht="15.75" thickTop="1">
      <c r="A375" s="3"/>
      <c r="B375" s="26"/>
      <c r="C375" s="105"/>
      <c r="D375" s="87"/>
      <c r="E375" s="105"/>
      <c r="F375" s="76"/>
      <c r="G375" s="87"/>
      <c r="H375" s="105"/>
      <c r="I375" s="87"/>
    </row>
    <row r="376" spans="1:57" ht="15.75">
      <c r="A376" s="3"/>
      <c r="B376" s="142" t="s">
        <v>87</v>
      </c>
      <c r="C376" s="125">
        <f>SUM(C377:C377)</f>
        <v>189600</v>
      </c>
      <c r="D376" s="125">
        <f>SUM(D377:D377)</f>
        <v>139266</v>
      </c>
      <c r="E376" s="126">
        <f aca="true" t="shared" si="6" ref="E376:E389">(D376/C376)*100</f>
        <v>73.45253164556962</v>
      </c>
      <c r="F376" s="127">
        <f>SUM(F377:F377)</f>
        <v>189600</v>
      </c>
      <c r="G376" s="125">
        <f>SUM(G377:G378)</f>
        <v>269362</v>
      </c>
      <c r="H376" s="125">
        <f>SUM(H377:H378)</f>
        <v>194000</v>
      </c>
      <c r="I376" s="126">
        <f t="shared" si="5"/>
        <v>102.32067510548524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</row>
    <row r="377" spans="1:9" ht="30">
      <c r="A377" s="3"/>
      <c r="B377" s="45" t="s">
        <v>146</v>
      </c>
      <c r="C377" s="74">
        <v>189600</v>
      </c>
      <c r="D377" s="74">
        <v>139266</v>
      </c>
      <c r="E377" s="98">
        <f t="shared" si="6"/>
        <v>73.45253164556962</v>
      </c>
      <c r="F377" s="72">
        <v>189600</v>
      </c>
      <c r="G377" s="74">
        <v>269362</v>
      </c>
      <c r="H377" s="74">
        <v>194000</v>
      </c>
      <c r="I377" s="70">
        <f t="shared" si="5"/>
        <v>102.32067510548524</v>
      </c>
    </row>
    <row r="378" spans="1:9" ht="15">
      <c r="A378" s="3"/>
      <c r="B378" s="45"/>
      <c r="C378" s="74"/>
      <c r="D378" s="74"/>
      <c r="E378" s="98"/>
      <c r="F378" s="72"/>
      <c r="G378" s="74"/>
      <c r="H378" s="74"/>
      <c r="I378" s="70"/>
    </row>
    <row r="379" spans="1:9" ht="15">
      <c r="A379" s="3"/>
      <c r="B379" s="45"/>
      <c r="C379" s="74"/>
      <c r="D379" s="74"/>
      <c r="E379" s="74"/>
      <c r="F379" s="72"/>
      <c r="G379" s="74"/>
      <c r="H379" s="74"/>
      <c r="I379" s="74"/>
    </row>
    <row r="380" spans="1:47" ht="31.5">
      <c r="A380" s="3"/>
      <c r="B380" s="150" t="s">
        <v>88</v>
      </c>
      <c r="C380" s="125">
        <f>SUM(C381,C382,C384,C386)</f>
        <v>166000</v>
      </c>
      <c r="D380" s="125">
        <f>SUM(D381,D382,D384,D386)</f>
        <v>144202</v>
      </c>
      <c r="E380" s="126">
        <f t="shared" si="6"/>
        <v>86.86867469879518</v>
      </c>
      <c r="F380" s="125">
        <f>SUM(F381:F386)</f>
        <v>166000</v>
      </c>
      <c r="G380" s="125">
        <f>SUM(G381:G386)</f>
        <v>219000</v>
      </c>
      <c r="H380" s="125">
        <f>SUM(H381:H386)</f>
        <v>170700</v>
      </c>
      <c r="I380" s="126">
        <f t="shared" si="5"/>
        <v>102.83132530120483</v>
      </c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</row>
    <row r="381" spans="1:10" ht="15">
      <c r="A381" s="3"/>
      <c r="B381" s="21" t="s">
        <v>141</v>
      </c>
      <c r="C381" s="69">
        <v>30000</v>
      </c>
      <c r="D381" s="93">
        <v>16500</v>
      </c>
      <c r="E381" s="98">
        <f t="shared" si="6"/>
        <v>55.00000000000001</v>
      </c>
      <c r="F381" s="72">
        <v>30000</v>
      </c>
      <c r="G381" s="74">
        <v>45000</v>
      </c>
      <c r="H381" s="72">
        <v>30700</v>
      </c>
      <c r="I381" s="71">
        <f t="shared" si="5"/>
        <v>102.33333333333334</v>
      </c>
      <c r="J381" s="1"/>
    </row>
    <row r="382" spans="1:10" ht="30">
      <c r="A382" s="3"/>
      <c r="B382" s="31" t="s">
        <v>142</v>
      </c>
      <c r="C382" s="69">
        <v>90000</v>
      </c>
      <c r="D382" s="74">
        <v>90000</v>
      </c>
      <c r="E382" s="98">
        <f t="shared" si="6"/>
        <v>100</v>
      </c>
      <c r="F382" s="72">
        <v>90000</v>
      </c>
      <c r="G382" s="74">
        <v>120000</v>
      </c>
      <c r="H382" s="72">
        <v>92000</v>
      </c>
      <c r="I382" s="70">
        <f t="shared" si="5"/>
        <v>102.22222222222221</v>
      </c>
      <c r="J382" s="1"/>
    </row>
    <row r="383" spans="1:10" ht="15">
      <c r="A383" s="3"/>
      <c r="B383" s="31"/>
      <c r="C383" s="69"/>
      <c r="D383" s="74"/>
      <c r="E383" s="98"/>
      <c r="F383" s="72"/>
      <c r="G383" s="74"/>
      <c r="H383" s="72"/>
      <c r="I383" s="70"/>
      <c r="J383" s="1"/>
    </row>
    <row r="384" spans="1:10" ht="15">
      <c r="A384" s="3"/>
      <c r="B384" s="22" t="s">
        <v>140</v>
      </c>
      <c r="C384" s="69">
        <v>43000</v>
      </c>
      <c r="D384" s="74">
        <v>34924</v>
      </c>
      <c r="E384" s="98">
        <f t="shared" si="6"/>
        <v>81.21860465116279</v>
      </c>
      <c r="F384" s="72">
        <v>43000</v>
      </c>
      <c r="G384" s="74">
        <v>50000</v>
      </c>
      <c r="H384" s="72">
        <v>44000</v>
      </c>
      <c r="I384" s="70">
        <f t="shared" si="5"/>
        <v>102.32558139534885</v>
      </c>
      <c r="J384" s="1"/>
    </row>
    <row r="385" spans="1:10" ht="15">
      <c r="A385" s="3"/>
      <c r="B385" s="22"/>
      <c r="C385" s="69"/>
      <c r="D385" s="69"/>
      <c r="E385" s="98"/>
      <c r="F385" s="72"/>
      <c r="G385" s="69"/>
      <c r="H385" s="72"/>
      <c r="I385" s="70"/>
      <c r="J385" s="1"/>
    </row>
    <row r="386" spans="1:10" ht="15">
      <c r="A386" s="3"/>
      <c r="B386" s="26" t="s">
        <v>143</v>
      </c>
      <c r="C386" s="69">
        <v>3000</v>
      </c>
      <c r="D386" s="69">
        <v>2778</v>
      </c>
      <c r="E386" s="70">
        <f t="shared" si="6"/>
        <v>92.60000000000001</v>
      </c>
      <c r="F386" s="72">
        <v>3000</v>
      </c>
      <c r="G386" s="69">
        <v>4000</v>
      </c>
      <c r="H386" s="74">
        <v>4000</v>
      </c>
      <c r="I386" s="70">
        <f t="shared" si="5"/>
        <v>133.33333333333331</v>
      </c>
      <c r="J386" s="1"/>
    </row>
    <row r="387" spans="1:10" ht="15">
      <c r="A387" s="3"/>
      <c r="B387" s="26"/>
      <c r="C387" s="69"/>
      <c r="D387" s="69"/>
      <c r="E387" s="74"/>
      <c r="F387" s="69"/>
      <c r="G387" s="69"/>
      <c r="H387" s="69"/>
      <c r="I387" s="74"/>
      <c r="J387" s="1"/>
    </row>
    <row r="388" spans="1:73" ht="15.75">
      <c r="A388" s="3"/>
      <c r="B388" s="142" t="s">
        <v>101</v>
      </c>
      <c r="C388" s="125">
        <f>SUM(C389)</f>
        <v>487500</v>
      </c>
      <c r="D388" s="125">
        <f>SUM(D389)</f>
        <v>382929</v>
      </c>
      <c r="E388" s="126">
        <f t="shared" si="6"/>
        <v>78.54953846153846</v>
      </c>
      <c r="F388" s="127">
        <f>SUM(F389)</f>
        <v>487500</v>
      </c>
      <c r="G388" s="127">
        <f>SUM(G389)</f>
        <v>686725</v>
      </c>
      <c r="H388" s="125">
        <f>SUM(H389)</f>
        <v>486200</v>
      </c>
      <c r="I388" s="126">
        <f>(H388/F388)*100</f>
        <v>99.73333333333333</v>
      </c>
      <c r="J388" s="151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</row>
    <row r="389" spans="1:10" ht="30">
      <c r="A389" s="3"/>
      <c r="B389" s="49" t="s">
        <v>138</v>
      </c>
      <c r="C389" s="69">
        <v>487500</v>
      </c>
      <c r="D389" s="93">
        <v>382929</v>
      </c>
      <c r="E389" s="70">
        <f t="shared" si="6"/>
        <v>78.54953846153846</v>
      </c>
      <c r="F389" s="69">
        <v>487500</v>
      </c>
      <c r="G389" s="69">
        <v>686725</v>
      </c>
      <c r="H389" s="69">
        <v>486200</v>
      </c>
      <c r="I389" s="70">
        <f>(H389/F389)*100</f>
        <v>99.73333333333333</v>
      </c>
      <c r="J389" s="1"/>
    </row>
    <row r="390" spans="1:10" ht="15">
      <c r="A390" s="3"/>
      <c r="B390" s="26"/>
      <c r="C390" s="69"/>
      <c r="D390" s="69" t="s">
        <v>107</v>
      </c>
      <c r="E390" s="74"/>
      <c r="F390" s="69"/>
      <c r="G390" s="69"/>
      <c r="H390" s="69"/>
      <c r="I390" s="69"/>
      <c r="J390" s="1"/>
    </row>
    <row r="391" spans="1:10" ht="0.75" customHeight="1" thickBot="1">
      <c r="A391" s="3"/>
      <c r="B391" s="52"/>
      <c r="C391" s="86"/>
      <c r="D391" s="86"/>
      <c r="E391" s="118"/>
      <c r="F391" s="86"/>
      <c r="G391" s="86"/>
      <c r="H391" s="86"/>
      <c r="I391" s="86"/>
      <c r="J391" s="1"/>
    </row>
    <row r="392" spans="1:9" ht="15">
      <c r="A392" s="3"/>
      <c r="B392" s="53"/>
      <c r="C392" s="119"/>
      <c r="D392" s="119"/>
      <c r="E392" s="119"/>
      <c r="F392" s="119"/>
      <c r="G392" s="119"/>
      <c r="H392" s="163"/>
      <c r="I392" s="160"/>
    </row>
    <row r="393" spans="1:9" ht="15.75">
      <c r="A393" s="3"/>
      <c r="B393" s="54" t="s">
        <v>89</v>
      </c>
      <c r="C393" s="120" t="e">
        <f>SUM(C11,C17,C24,C40,C63,C81,C110,C122,C142,C157,C167,C213,C222,C284,C300,C355,C374)</f>
        <v>#REF!</v>
      </c>
      <c r="D393" s="120" t="e">
        <f>SUM(D11,D17,D24,D40,D63,D81,D110,D122,D142,D157,D167,D213,D222,D284,D300,D355,D374)</f>
        <v>#REF!</v>
      </c>
      <c r="E393" s="121" t="e">
        <f>(D393/C393)*100</f>
        <v>#REF!</v>
      </c>
      <c r="F393" s="120" t="e">
        <f>SUM(F11,F17,F24,F40,F63,F81,F110,F122,F142,F157,F167,F213,F222,F284,F300,F355,F374)</f>
        <v>#REF!</v>
      </c>
      <c r="G393" s="120" t="e">
        <f>SUM(G11,G17,G24,G40,G63,G81,G110,G122,G142,G157,G167,G213,G222,G284,G300,G355,G374)</f>
        <v>#REF!</v>
      </c>
      <c r="H393" s="164">
        <f>SUM(H11,H17,H24,H40,H63,H81,H110,H122,H142,H157,H167,H213,H222,H284,H300,H355,H374)</f>
        <v>46425526</v>
      </c>
      <c r="I393" s="161" t="e">
        <f>(H393/F393)*100</f>
        <v>#REF!</v>
      </c>
    </row>
    <row r="394" spans="1:9" ht="15.75" thickBot="1">
      <c r="A394" s="3"/>
      <c r="B394" s="52"/>
      <c r="C394" s="122"/>
      <c r="D394" s="122"/>
      <c r="E394" s="122"/>
      <c r="F394" s="122"/>
      <c r="G394" s="122"/>
      <c r="H394" s="165"/>
      <c r="I394" s="162"/>
    </row>
    <row r="396" ht="12.75">
      <c r="B396" s="2"/>
    </row>
    <row r="397" spans="2:5" ht="12.75">
      <c r="B397" s="61"/>
      <c r="C397" s="62"/>
      <c r="D397" s="62"/>
      <c r="E397" s="6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</sheetData>
  <printOptions/>
  <pageMargins left="1.78" right="1.35" top="0.87" bottom="0.4330708661417323" header="0.44" footer="0.5118110236220472"/>
  <pageSetup fitToHeight="8" fitToWidth="7" horizontalDpi="600" verticalDpi="600" orientation="portrait" paperSize="9" scale="75" r:id="rId1"/>
  <rowBreaks count="8" manualBreakCount="8">
    <brk id="37" min="1" max="8" man="1"/>
    <brk id="78" min="1" max="8" man="1"/>
    <brk id="119" min="1" max="8" man="1"/>
    <brk id="164" min="1" max="8" man="1"/>
    <brk id="219" min="1" max="8" man="1"/>
    <brk id="281" min="1" max="8" man="1"/>
    <brk id="330" min="1" max="8" man="1"/>
    <brk id="37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95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2003-02-13T14:12:30Z</cp:lastPrinted>
  <dcterms:created xsi:type="dcterms:W3CDTF">2000-09-19T11:36:23Z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