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'Arkusz1'!$A$1:$F$303</definedName>
  </definedNames>
  <calcPr fullCalcOnLoad="1"/>
</workbook>
</file>

<file path=xl/sharedStrings.xml><?xml version="1.0" encoding="utf-8"?>
<sst xmlns="http://schemas.openxmlformats.org/spreadsheetml/2006/main" count="241" uniqueCount="105">
  <si>
    <t>Dział</t>
  </si>
  <si>
    <t>rozdział</t>
  </si>
  <si>
    <t xml:space="preserve"> </t>
  </si>
  <si>
    <t>Wyszczególnienie</t>
  </si>
  <si>
    <t>Plan</t>
  </si>
  <si>
    <t>O10</t>
  </si>
  <si>
    <t>Rolnictwo i łowiectwo</t>
  </si>
  <si>
    <t>O1095</t>
  </si>
  <si>
    <t>Pozostała działalność</t>
  </si>
  <si>
    <t>wydatki bieżące</t>
  </si>
  <si>
    <t>Transport i łączność</t>
  </si>
  <si>
    <t>Lokalny transport zbiorowy</t>
  </si>
  <si>
    <t>Drogi publiczne gminne</t>
  </si>
  <si>
    <t>w tym: zakupy towarów i usług</t>
  </si>
  <si>
    <t>Gospodarka mieszkaniowa</t>
  </si>
  <si>
    <t>w tym : zakupy towarów i usług</t>
  </si>
  <si>
    <t>wydatki majątkowe</t>
  </si>
  <si>
    <t>wydatki  bieżące</t>
  </si>
  <si>
    <t>Działalność usługowa</t>
  </si>
  <si>
    <t>w tym: zakupy towarów i uslug</t>
  </si>
  <si>
    <t>Administracja publiczna</t>
  </si>
  <si>
    <t>w tym: wynagrodzenia i pochodne od wynagrodzeń</t>
  </si>
  <si>
    <t>w tym: inne świadczenia na rzecz osób fiz.</t>
  </si>
  <si>
    <t>zakupy towarów i usług</t>
  </si>
  <si>
    <t>w tym: inne wydatki związane z funkcj. jst</t>
  </si>
  <si>
    <t>zakupy  towarów i usług</t>
  </si>
  <si>
    <t>Straż Miejska</t>
  </si>
  <si>
    <t>zakupy towarów  i usług</t>
  </si>
  <si>
    <t>Bezpieczeństwo publiczne i ochrona p.poż.</t>
  </si>
  <si>
    <t>Obsługa długu publicznego</t>
  </si>
  <si>
    <t xml:space="preserve">wydatki na obsługę długu </t>
  </si>
  <si>
    <t>Różne rozliczenia</t>
  </si>
  <si>
    <t>Oświata i wychowanie</t>
  </si>
  <si>
    <t>w tym: dotacje</t>
  </si>
  <si>
    <t>Ochrona zdrowia</t>
  </si>
  <si>
    <t>w tym: świadczenia na rzecz osób  fizycznych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</si>
  <si>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</si>
  <si>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</si>
  <si>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</si>
  <si>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</si>
  <si>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</si>
  <si>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Kultura fizyczna i sport</t>
  </si>
  <si>
    <t>R a z e m      w y d a t k i</t>
  </si>
  <si>
    <t>w zł</t>
  </si>
  <si>
    <t>Zał. Nr 3</t>
  </si>
  <si>
    <t>wydatki  na poręczenie</t>
  </si>
  <si>
    <t>Pomoc społeczna</t>
  </si>
  <si>
    <t>rezerwa ogólna</t>
  </si>
  <si>
    <t>w tym: wydatki bieżace</t>
  </si>
  <si>
    <t>dotacja dla przedszkoli</t>
  </si>
  <si>
    <t xml:space="preserve">rezerwa celowa </t>
  </si>
  <si>
    <t>wynagrodzenia i pochodne</t>
  </si>
  <si>
    <t>zakup towarów i usług</t>
  </si>
  <si>
    <t>w tym: zakup towarów i usług</t>
  </si>
  <si>
    <t>Zakłady gospodarki mieszkaniowej</t>
  </si>
  <si>
    <t>dotacje</t>
  </si>
  <si>
    <t xml:space="preserve">w tym: dotacje </t>
  </si>
  <si>
    <t>Wydatki budżetowe na 2006 rok</t>
  </si>
  <si>
    <t>na 2006 r.</t>
  </si>
  <si>
    <t>w tym: zakup nieruchomości z mienia Skarbu Państwa</t>
  </si>
  <si>
    <t>* na poręczenie dla BCK</t>
  </si>
  <si>
    <t>* na cele oświatowe</t>
  </si>
  <si>
    <t>Różne jednostki obsługi gospodarki mieszkaniowej</t>
  </si>
  <si>
    <t>Gospodarka gruntami i nieruchomościami</t>
  </si>
  <si>
    <t>Towarzystwa budownictwa społecznego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</si>
  <si>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</si>
  <si>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</si>
  <si>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</si>
  <si>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</si>
  <si>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</si>
  <si>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Gospodarstwa pomocnicze</t>
  </si>
  <si>
    <t>Urzędy naczelnych organów władzy państwowej, kontroli i ochrony prawa oraz sądownictwa</t>
  </si>
  <si>
    <t>Urzędy naczelnych organów władzy państwowej, kontroli i ochrony prawa</t>
  </si>
  <si>
    <t>Obrona cywilna</t>
  </si>
  <si>
    <t>Obsługa papierów wart., kredytów i pożyczek jst</t>
  </si>
  <si>
    <t>Rozliczenia z tytułu poręczeń i gwarancji udzielonych przez Skarb Państwa lub jst</t>
  </si>
  <si>
    <t>Rezerwy ogólne i celowe</t>
  </si>
  <si>
    <t>Szkoły podstawowe</t>
  </si>
  <si>
    <t>Przedszkola</t>
  </si>
  <si>
    <t>Gimnazja</t>
  </si>
  <si>
    <t>Zespoły obsługi ekonomiczno-administracyjnej szkół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</si>
  <si>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</si>
  <si>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</si>
  <si>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</si>
  <si>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</si>
  <si>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</si>
  <si>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</si>
  <si>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</si>
  <si>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</si>
  <si>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</si>
  <si>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</si>
  <si>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</si>
  <si>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</si>
  <si>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</si>
  <si>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</si>
  <si>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</si>
  <si>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</si>
  <si>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</si>
  <si>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Ochrona gleby i wód podziemnych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</si>
  <si>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</si>
  <si>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</si>
  <si>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</si>
  <si>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</si>
  <si>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</si>
  <si>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Zadania w zakresie kultury fizycznej i sportu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</si>
</sst>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164" fontId="1" fillId="0" borderId="19" xfId="0" applyNumberFormat="1" applyFon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164" fontId="1" fillId="0" borderId="19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7" xfId="0" applyBorder="1" applyAlignment="1">
      <alignment vertical="center"/>
    </xf>
    <xf numFmtId="0" fontId="1" fillId="0" borderId="16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4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4" fontId="0" fillId="0" borderId="3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25" xfId="0" applyFill="1" applyBorder="1" applyAlignment="1">
      <alignment/>
    </xf>
    <xf numFmtId="164" fontId="0" fillId="0" borderId="24" xfId="0" applyNumberFormat="1" applyBorder="1" applyAlignment="1">
      <alignment horizontal="right"/>
    </xf>
    <xf numFmtId="0" fontId="0" fillId="0" borderId="11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3"/>
  <sheetViews>
    <sheetView tabSelected="1" zoomScaleSheetLayoutView="75" workbookViewId="0" topLeftCell="A275">
      <selection activeCell="C306" sqref="C306"/>
    </sheetView>
  </sheetViews>
  <sheetFormatPr defaultColWidth="9.00390625" defaultRowHeight="12.75"/>
  <cols>
    <col min="3" max="3" width="46.125" style="0" customWidth="1"/>
    <col min="4" max="4" width="22.375" style="0" customWidth="1"/>
  </cols>
  <sheetData>
    <row r="2" spans="2:6" ht="12.75">
      <c r="B2" s="1"/>
      <c r="C2" s="1" t="s">
        <v>57</v>
      </c>
      <c r="D2" s="46" t="s">
        <v>44</v>
      </c>
      <c r="E2" s="1"/>
      <c r="F2" s="1"/>
    </row>
    <row r="4" spans="4:8" ht="13.5" thickBot="1">
      <c r="D4" s="45" t="s">
        <v>43</v>
      </c>
      <c r="H4" t="s">
        <v>2</v>
      </c>
    </row>
    <row r="5" spans="2:4" ht="12.75">
      <c r="B5" s="8"/>
      <c r="C5" s="5"/>
      <c r="D5" s="2"/>
    </row>
    <row r="6" spans="2:7" ht="12.75">
      <c r="B6" s="9" t="s">
        <v>0</v>
      </c>
      <c r="C6" s="11" t="s">
        <v>3</v>
      </c>
      <c r="D6" s="4" t="s">
        <v>4</v>
      </c>
      <c r="G6" t="s">
        <v>2</v>
      </c>
    </row>
    <row r="7" spans="2:7" ht="12.75">
      <c r="B7" s="9" t="s">
        <v>1</v>
      </c>
      <c r="C7" s="6"/>
      <c r="D7" s="4" t="s">
        <v>58</v>
      </c>
      <c r="G7" t="s">
        <v>2</v>
      </c>
    </row>
    <row r="8" spans="2:4" ht="13.5" thickBot="1">
      <c r="B8" s="10"/>
      <c r="C8" s="7"/>
      <c r="D8" s="3"/>
    </row>
    <row r="9" spans="2:4" ht="12.75">
      <c r="B9" s="16"/>
      <c r="D9" s="24"/>
    </row>
    <row r="10" spans="2:4" ht="13.5" thickBot="1">
      <c r="B10" s="17" t="s">
        <v>5</v>
      </c>
      <c r="C10" s="12" t="s">
        <v>6</v>
      </c>
      <c r="D10" s="25">
        <f>SUM(D11)</f>
        <v>850</v>
      </c>
    </row>
    <row r="11" spans="2:4" ht="13.5" thickTop="1">
      <c r="B11" s="18" t="s">
        <v>7</v>
      </c>
      <c r="C11" s="14" t="s">
        <v>8</v>
      </c>
      <c r="D11" s="26">
        <f>SUM(D12)</f>
        <v>850</v>
      </c>
    </row>
    <row r="12" spans="2:4" ht="12.75">
      <c r="B12" s="19"/>
      <c r="C12" t="s">
        <v>9</v>
      </c>
      <c r="D12" s="27">
        <f>SUM(D13)</f>
        <v>850</v>
      </c>
    </row>
    <row r="13" spans="2:4" ht="12.75">
      <c r="B13" s="19"/>
      <c r="C13" t="s">
        <v>24</v>
      </c>
      <c r="D13" s="27">
        <v>850</v>
      </c>
    </row>
    <row r="14" spans="2:4" ht="13.5" thickBot="1">
      <c r="B14" s="20"/>
      <c r="C14" s="13"/>
      <c r="D14" s="28"/>
    </row>
    <row r="15" spans="2:4" ht="13.5" thickTop="1">
      <c r="B15" s="30"/>
      <c r="C15" s="55"/>
      <c r="D15" s="70"/>
    </row>
    <row r="16" spans="2:4" ht="13.5" thickBot="1">
      <c r="B16" s="21">
        <v>600</v>
      </c>
      <c r="C16" s="12" t="s">
        <v>10</v>
      </c>
      <c r="D16" s="25">
        <f>SUM(D17,D21)</f>
        <v>8364200</v>
      </c>
    </row>
    <row r="17" spans="2:4" ht="13.5" thickTop="1">
      <c r="B17" s="22">
        <v>60004</v>
      </c>
      <c r="C17" s="14" t="s">
        <v>11</v>
      </c>
      <c r="D17" s="26">
        <f>SUM(D18)</f>
        <v>625000</v>
      </c>
    </row>
    <row r="18" spans="2:4" ht="12.75">
      <c r="B18" s="19"/>
      <c r="C18" t="s">
        <v>9</v>
      </c>
      <c r="D18" s="27">
        <f>SUM(D19)</f>
        <v>625000</v>
      </c>
    </row>
    <row r="19" spans="2:4" ht="12.75">
      <c r="B19" s="19"/>
      <c r="C19" t="s">
        <v>13</v>
      </c>
      <c r="D19" s="27">
        <v>625000</v>
      </c>
    </row>
    <row r="20" spans="2:4" ht="12.75">
      <c r="B20" s="19"/>
      <c r="D20" s="27" t="s">
        <v>2</v>
      </c>
    </row>
    <row r="21" spans="2:4" ht="12.75">
      <c r="B21" s="23">
        <v>60016</v>
      </c>
      <c r="C21" s="15" t="s">
        <v>12</v>
      </c>
      <c r="D21" s="29">
        <f>SUM(D22,D24)</f>
        <v>7739200</v>
      </c>
    </row>
    <row r="22" spans="2:4" ht="12.75">
      <c r="B22" s="19"/>
      <c r="C22" t="s">
        <v>9</v>
      </c>
      <c r="D22" s="27">
        <f>SUM(D23)</f>
        <v>1238400</v>
      </c>
    </row>
    <row r="23" spans="2:4" ht="12.75">
      <c r="B23" s="19"/>
      <c r="C23" t="s">
        <v>13</v>
      </c>
      <c r="D23" s="27">
        <f>1180000+58400</f>
        <v>1238400</v>
      </c>
    </row>
    <row r="24" spans="2:4" ht="12.75">
      <c r="B24" s="19"/>
      <c r="C24" s="48" t="s">
        <v>16</v>
      </c>
      <c r="D24" s="27">
        <f>5273000+1227800</f>
        <v>6500800</v>
      </c>
    </row>
    <row r="25" spans="2:4" ht="13.5" thickBot="1">
      <c r="B25" s="20"/>
      <c r="C25" s="13"/>
      <c r="D25" s="28"/>
    </row>
    <row r="26" spans="2:4" ht="13.5" thickTop="1">
      <c r="B26" s="30"/>
      <c r="D26" s="31"/>
    </row>
    <row r="27" spans="2:4" ht="13.5" thickBot="1">
      <c r="B27" s="21">
        <v>700</v>
      </c>
      <c r="C27" s="12" t="s">
        <v>14</v>
      </c>
      <c r="D27" s="32">
        <f>SUM(D28,D32,D36,D40,D43)</f>
        <v>3503000</v>
      </c>
    </row>
    <row r="28" spans="2:4" ht="13.5" thickTop="1">
      <c r="B28" s="57">
        <v>70001</v>
      </c>
      <c r="C28" s="58" t="s">
        <v>54</v>
      </c>
      <c r="D28" s="63">
        <f>SUM(D29)</f>
        <v>100000</v>
      </c>
    </row>
    <row r="29" spans="2:4" ht="12.75">
      <c r="B29" s="43"/>
      <c r="C29" s="59" t="s">
        <v>9</v>
      </c>
      <c r="D29" s="60">
        <f>SUM(D30)</f>
        <v>100000</v>
      </c>
    </row>
    <row r="30" spans="2:4" ht="12.75">
      <c r="B30" s="43"/>
      <c r="C30" s="59" t="s">
        <v>13</v>
      </c>
      <c r="D30" s="60">
        <v>100000</v>
      </c>
    </row>
    <row r="31" spans="2:4" ht="12.75">
      <c r="B31" s="43"/>
      <c r="C31" s="56"/>
      <c r="D31" s="44"/>
    </row>
    <row r="32" spans="2:4" ht="12.75">
      <c r="B32" s="23">
        <v>70004</v>
      </c>
      <c r="C32" s="15" t="s">
        <v>62</v>
      </c>
      <c r="D32" s="35">
        <f>SUM(D33)</f>
        <v>200000</v>
      </c>
    </row>
    <row r="33" spans="2:4" ht="12.75">
      <c r="B33" s="19"/>
      <c r="C33" t="s">
        <v>9</v>
      </c>
      <c r="D33" s="27">
        <f>SUM(D34)</f>
        <v>200000</v>
      </c>
    </row>
    <row r="34" spans="2:4" ht="12.75">
      <c r="B34" s="19"/>
      <c r="C34" t="s">
        <v>15</v>
      </c>
      <c r="D34" s="34">
        <v>200000</v>
      </c>
    </row>
    <row r="35" spans="2:4" ht="12.75">
      <c r="B35" s="19"/>
      <c r="D35" s="34"/>
    </row>
    <row r="36" spans="2:4" ht="12.75">
      <c r="B36" s="23">
        <v>70005</v>
      </c>
      <c r="C36" s="15" t="s">
        <v>63</v>
      </c>
      <c r="D36" s="35">
        <f>SUM(D37)</f>
        <v>140000</v>
      </c>
    </row>
    <row r="37" spans="2:4" ht="12.75">
      <c r="B37" s="19"/>
      <c r="C37" t="s">
        <v>17</v>
      </c>
      <c r="D37" s="34">
        <f>SUM(D38)</f>
        <v>140000</v>
      </c>
    </row>
    <row r="38" spans="2:4" ht="12.75">
      <c r="B38" s="19"/>
      <c r="C38" t="s">
        <v>13</v>
      </c>
      <c r="D38" s="34">
        <v>140000</v>
      </c>
    </row>
    <row r="39" spans="2:4" ht="12.75">
      <c r="B39" s="19"/>
      <c r="D39" s="34"/>
    </row>
    <row r="40" spans="2:4" ht="12.75">
      <c r="B40" s="23">
        <v>70021</v>
      </c>
      <c r="C40" s="15" t="s">
        <v>64</v>
      </c>
      <c r="D40" s="64">
        <f>SUM(D41)</f>
        <v>422000</v>
      </c>
    </row>
    <row r="41" spans="2:4" ht="12.75">
      <c r="B41" s="19"/>
      <c r="C41" s="62" t="s">
        <v>16</v>
      </c>
      <c r="D41" s="34">
        <v>422000</v>
      </c>
    </row>
    <row r="42" spans="2:4" ht="12.75">
      <c r="B42" s="19"/>
      <c r="D42" s="34"/>
    </row>
    <row r="43" spans="2:4" ht="12.75">
      <c r="B43" s="23">
        <v>70095</v>
      </c>
      <c r="C43" s="15" t="s">
        <v>8</v>
      </c>
      <c r="D43" s="35">
        <f>SUM(D44,D46)</f>
        <v>2641000</v>
      </c>
    </row>
    <row r="44" spans="2:4" ht="12.75">
      <c r="B44" s="19"/>
      <c r="C44" t="s">
        <v>16</v>
      </c>
      <c r="D44" s="34">
        <f>SUM(D45)</f>
        <v>2641000</v>
      </c>
    </row>
    <row r="45" spans="2:4" ht="12.75">
      <c r="B45" s="19"/>
      <c r="C45" t="s">
        <v>33</v>
      </c>
      <c r="D45" s="34">
        <v>2641000</v>
      </c>
    </row>
    <row r="46" spans="2:4" ht="13.5" thickBot="1">
      <c r="B46" s="20"/>
      <c r="C46" s="13"/>
      <c r="D46" s="36"/>
    </row>
    <row r="47" spans="2:4" ht="13.5" thickTop="1">
      <c r="B47" s="30"/>
      <c r="D47" s="37"/>
    </row>
    <row r="48" spans="2:4" ht="13.5" thickBot="1">
      <c r="B48" s="21">
        <v>710</v>
      </c>
      <c r="C48" s="12" t="s">
        <v>18</v>
      </c>
      <c r="D48" s="32">
        <f>SUM(D49,D53)</f>
        <v>91640</v>
      </c>
    </row>
    <row r="49" spans="2:4" ht="13.5" thickTop="1">
      <c r="B49" s="22">
        <v>71004</v>
      </c>
      <c r="C49" s="14" t="s">
        <v>65</v>
      </c>
      <c r="D49" s="33">
        <f>SUM(D50)</f>
        <v>89640</v>
      </c>
    </row>
    <row r="50" spans="2:4" ht="12.75">
      <c r="B50" s="19"/>
      <c r="C50" t="s">
        <v>9</v>
      </c>
      <c r="D50" s="34">
        <f>SUM(D51)</f>
        <v>89640</v>
      </c>
    </row>
    <row r="51" spans="2:4" ht="12.75">
      <c r="B51" s="19"/>
      <c r="C51" t="s">
        <v>13</v>
      </c>
      <c r="D51" s="34">
        <f>75000+14640</f>
        <v>89640</v>
      </c>
    </row>
    <row r="52" spans="2:4" ht="12.75">
      <c r="B52" s="19"/>
      <c r="D52" s="34"/>
    </row>
    <row r="53" spans="2:4" ht="12.75">
      <c r="B53" s="23">
        <v>71014</v>
      </c>
      <c r="C53" s="15" t="s">
        <v>66</v>
      </c>
      <c r="D53" s="35">
        <f>SUM(D54)</f>
        <v>2000</v>
      </c>
    </row>
    <row r="54" spans="2:4" ht="12.75">
      <c r="B54" s="19"/>
      <c r="C54" t="s">
        <v>9</v>
      </c>
      <c r="D54" s="34">
        <f>SUM(D55)</f>
        <v>2000</v>
      </c>
    </row>
    <row r="55" spans="2:4" ht="12.75">
      <c r="B55" s="19"/>
      <c r="C55" t="s">
        <v>19</v>
      </c>
      <c r="D55" s="34">
        <v>2000</v>
      </c>
    </row>
    <row r="56" spans="2:4" ht="13.5" thickBot="1">
      <c r="B56" s="20"/>
      <c r="C56" s="13"/>
      <c r="D56" s="38"/>
    </row>
    <row r="57" spans="2:4" ht="13.5" thickTop="1">
      <c r="B57" s="30"/>
      <c r="D57" s="37"/>
    </row>
    <row r="58" spans="2:4" ht="13.5" thickBot="1">
      <c r="B58" s="21">
        <v>750</v>
      </c>
      <c r="C58" s="12" t="s">
        <v>20</v>
      </c>
      <c r="D58" s="32">
        <f>SUM(D59,D63,D68,D74,D79)</f>
        <v>8977124</v>
      </c>
    </row>
    <row r="59" spans="2:4" ht="13.5" thickTop="1">
      <c r="B59" s="22">
        <v>75011</v>
      </c>
      <c r="C59" s="14" t="s">
        <v>67</v>
      </c>
      <c r="D59" s="33">
        <f>SUM(D60)</f>
        <v>251131</v>
      </c>
    </row>
    <row r="60" spans="2:4" ht="12.75">
      <c r="B60" s="19"/>
      <c r="C60" t="s">
        <v>9</v>
      </c>
      <c r="D60" s="34">
        <f>SUM(D61)</f>
        <v>251131</v>
      </c>
    </row>
    <row r="61" spans="2:4" ht="12.75">
      <c r="B61" s="19"/>
      <c r="C61" t="s">
        <v>21</v>
      </c>
      <c r="D61" s="34">
        <v>251131</v>
      </c>
    </row>
    <row r="62" spans="2:4" ht="12.75">
      <c r="B62" s="19"/>
      <c r="D62" s="34"/>
    </row>
    <row r="63" spans="2:4" ht="12.75">
      <c r="B63" s="23">
        <v>75022</v>
      </c>
      <c r="C63" s="15" t="s">
        <v>68</v>
      </c>
      <c r="D63" s="35">
        <f>SUM(D64)</f>
        <v>241700</v>
      </c>
    </row>
    <row r="64" spans="2:4" ht="12.75">
      <c r="B64" s="19"/>
      <c r="C64" t="s">
        <v>17</v>
      </c>
      <c r="D64" s="34">
        <f>SUM(D65:D66)</f>
        <v>241700</v>
      </c>
    </row>
    <row r="65" spans="2:4" ht="12.75">
      <c r="B65" s="19"/>
      <c r="C65" t="s">
        <v>22</v>
      </c>
      <c r="D65" s="34">
        <v>224700</v>
      </c>
    </row>
    <row r="66" spans="2:4" ht="12.75">
      <c r="B66" s="19"/>
      <c r="C66" t="s">
        <v>23</v>
      </c>
      <c r="D66" s="34">
        <f>22000-5000</f>
        <v>17000</v>
      </c>
    </row>
    <row r="67" spans="2:4" ht="12.75">
      <c r="B67" s="23"/>
      <c r="C67" s="15"/>
      <c r="D67" s="35"/>
    </row>
    <row r="68" spans="2:4" ht="12.75">
      <c r="B68" s="52">
        <v>75023</v>
      </c>
      <c r="C68" s="53" t="s">
        <v>69</v>
      </c>
      <c r="D68" s="54">
        <f>SUM(D69,D72)</f>
        <v>7866983</v>
      </c>
    </row>
    <row r="69" spans="2:4" ht="12.75">
      <c r="B69" s="19"/>
      <c r="C69" t="s">
        <v>9</v>
      </c>
      <c r="D69" s="34">
        <f>SUM(D70:D71)</f>
        <v>5572383</v>
      </c>
    </row>
    <row r="70" spans="2:4" ht="12.75">
      <c r="B70" s="19"/>
      <c r="C70" t="s">
        <v>21</v>
      </c>
      <c r="D70" s="34">
        <v>4056400</v>
      </c>
    </row>
    <row r="71" spans="2:4" ht="12.75">
      <c r="B71" s="19"/>
      <c r="C71" t="s">
        <v>23</v>
      </c>
      <c r="D71" s="34">
        <f>1591163+5920+16900+12000-30000-80000</f>
        <v>1515983</v>
      </c>
    </row>
    <row r="72" spans="2:4" ht="12.75">
      <c r="B72" s="19"/>
      <c r="C72" t="s">
        <v>16</v>
      </c>
      <c r="D72" s="34">
        <v>2294600</v>
      </c>
    </row>
    <row r="73" spans="2:4" ht="12.75">
      <c r="B73" s="23"/>
      <c r="C73" s="15"/>
      <c r="D73" s="35"/>
    </row>
    <row r="74" spans="2:4" ht="12.75">
      <c r="B74" s="52">
        <v>75095</v>
      </c>
      <c r="C74" s="53" t="s">
        <v>8</v>
      </c>
      <c r="D74" s="54">
        <f>SUM(D75)</f>
        <v>521350</v>
      </c>
    </row>
    <row r="75" spans="2:4" ht="12.75">
      <c r="B75" s="19"/>
      <c r="C75" t="s">
        <v>9</v>
      </c>
      <c r="D75" s="34">
        <f>SUM(D76:D77)</f>
        <v>521350</v>
      </c>
    </row>
    <row r="76" spans="2:4" ht="12.75">
      <c r="B76" s="19" t="s">
        <v>2</v>
      </c>
      <c r="C76" t="s">
        <v>24</v>
      </c>
      <c r="D76" s="34">
        <v>10000</v>
      </c>
    </row>
    <row r="77" spans="2:4" ht="12.75">
      <c r="B77" s="19"/>
      <c r="C77" t="s">
        <v>25</v>
      </c>
      <c r="D77" s="34">
        <f>464350+47000</f>
        <v>511350</v>
      </c>
    </row>
    <row r="78" spans="2:4" ht="12.75">
      <c r="B78" s="19"/>
      <c r="D78" s="34"/>
    </row>
    <row r="79" spans="2:4" ht="12.75">
      <c r="B79" s="23">
        <v>75097</v>
      </c>
      <c r="C79" s="15" t="s">
        <v>70</v>
      </c>
      <c r="D79" s="35">
        <f>SUM(D80)</f>
        <v>95960</v>
      </c>
    </row>
    <row r="80" spans="2:4" ht="12.75">
      <c r="B80" s="19"/>
      <c r="C80" t="s">
        <v>9</v>
      </c>
      <c r="D80" s="34">
        <f>SUM(D81)</f>
        <v>95960</v>
      </c>
    </row>
    <row r="81" spans="2:4" ht="12.75">
      <c r="B81" s="19"/>
      <c r="C81" t="s">
        <v>33</v>
      </c>
      <c r="D81" s="34">
        <v>95960</v>
      </c>
    </row>
    <row r="82" spans="2:4" ht="13.5" thickBot="1">
      <c r="B82" s="20"/>
      <c r="C82" s="13"/>
      <c r="D82" s="36"/>
    </row>
    <row r="83" spans="2:4" ht="13.5" thickTop="1">
      <c r="B83" s="30"/>
      <c r="D83" s="37"/>
    </row>
    <row r="84" spans="2:4" ht="27" customHeight="1" thickBot="1">
      <c r="B84" s="40">
        <v>751</v>
      </c>
      <c r="C84" s="39" t="s">
        <v>71</v>
      </c>
      <c r="D84" s="32">
        <f>SUM(D85)</f>
        <v>6383</v>
      </c>
    </row>
    <row r="85" spans="2:4" ht="26.25" thickTop="1">
      <c r="B85" s="22">
        <v>75101</v>
      </c>
      <c r="C85" s="71" t="s">
        <v>72</v>
      </c>
      <c r="D85" s="33">
        <f>SUM(D86)</f>
        <v>6383</v>
      </c>
    </row>
    <row r="86" spans="2:4" ht="12.75">
      <c r="B86" s="19"/>
      <c r="C86" t="s">
        <v>9</v>
      </c>
      <c r="D86" s="34">
        <f>SUM(D87)</f>
        <v>6383</v>
      </c>
    </row>
    <row r="87" spans="2:4" ht="12.75">
      <c r="B87" s="19"/>
      <c r="C87" t="s">
        <v>21</v>
      </c>
      <c r="D87" s="34">
        <v>6383</v>
      </c>
    </row>
    <row r="88" spans="2:4" ht="13.5" thickBot="1">
      <c r="B88" s="20"/>
      <c r="C88" s="13"/>
      <c r="D88" s="36"/>
    </row>
    <row r="89" spans="2:4" ht="13.5" thickTop="1">
      <c r="B89" s="30"/>
      <c r="D89" s="31"/>
    </row>
    <row r="90" spans="2:4" ht="13.5" thickBot="1">
      <c r="B90" s="21">
        <v>754</v>
      </c>
      <c r="C90" s="12" t="s">
        <v>28</v>
      </c>
      <c r="D90" s="32">
        <f>SUM(D91,D95)</f>
        <v>567625</v>
      </c>
    </row>
    <row r="91" spans="2:4" ht="13.5" thickTop="1">
      <c r="B91" s="23">
        <v>75414</v>
      </c>
      <c r="C91" s="15" t="s">
        <v>73</v>
      </c>
      <c r="D91" s="35">
        <f>SUM(D92,)</f>
        <v>32000</v>
      </c>
    </row>
    <row r="92" spans="2:4" ht="12.75">
      <c r="B92" s="19"/>
      <c r="C92" t="s">
        <v>9</v>
      </c>
      <c r="D92" s="34">
        <f>SUM(D93)</f>
        <v>32000</v>
      </c>
    </row>
    <row r="93" spans="2:4" ht="12.75">
      <c r="B93" s="19"/>
      <c r="C93" t="s">
        <v>15</v>
      </c>
      <c r="D93" s="34">
        <v>32000</v>
      </c>
    </row>
    <row r="94" spans="2:4" ht="12.75">
      <c r="B94" s="19"/>
      <c r="D94" s="34"/>
    </row>
    <row r="95" spans="2:4" ht="12.75">
      <c r="B95" s="23">
        <v>75416</v>
      </c>
      <c r="C95" s="15" t="s">
        <v>26</v>
      </c>
      <c r="D95" s="35">
        <f>SUM(D96,D99)</f>
        <v>535625</v>
      </c>
    </row>
    <row r="96" spans="2:4" ht="12.75">
      <c r="B96" s="19"/>
      <c r="C96" t="s">
        <v>9</v>
      </c>
      <c r="D96" s="34">
        <f>SUM(D97:D98)</f>
        <v>252125</v>
      </c>
    </row>
    <row r="97" spans="2:4" ht="12.75">
      <c r="B97" s="19"/>
      <c r="C97" t="s">
        <v>21</v>
      </c>
      <c r="D97" s="34">
        <v>173298</v>
      </c>
    </row>
    <row r="98" spans="2:4" ht="12.75">
      <c r="B98" s="19"/>
      <c r="C98" t="s">
        <v>27</v>
      </c>
      <c r="D98" s="34">
        <v>78827</v>
      </c>
    </row>
    <row r="99" spans="2:4" ht="12.75">
      <c r="B99" s="19"/>
      <c r="C99" t="s">
        <v>16</v>
      </c>
      <c r="D99" s="34">
        <f>200000+83500</f>
        <v>283500</v>
      </c>
    </row>
    <row r="100" spans="2:4" ht="13.5" thickBot="1">
      <c r="B100" s="20"/>
      <c r="C100" s="13"/>
      <c r="D100" s="36"/>
    </row>
    <row r="101" spans="2:4" ht="13.5" thickTop="1">
      <c r="B101" s="30"/>
      <c r="D101" s="31"/>
    </row>
    <row r="102" spans="2:4" ht="13.5" thickBot="1">
      <c r="B102" s="21">
        <v>757</v>
      </c>
      <c r="C102" s="12" t="s">
        <v>29</v>
      </c>
      <c r="D102" s="32">
        <f>SUM(D103,D106)</f>
        <v>1286063</v>
      </c>
    </row>
    <row r="103" spans="2:4" ht="13.5" thickTop="1">
      <c r="B103" s="22">
        <v>75702</v>
      </c>
      <c r="C103" s="14" t="s">
        <v>74</v>
      </c>
      <c r="D103" s="33">
        <f>SUM(D104)</f>
        <v>250000</v>
      </c>
    </row>
    <row r="104" spans="2:4" ht="12.75">
      <c r="B104" s="19"/>
      <c r="C104" t="s">
        <v>30</v>
      </c>
      <c r="D104" s="34">
        <v>250000</v>
      </c>
    </row>
    <row r="105" spans="2:4" ht="12.75">
      <c r="B105" s="19"/>
      <c r="D105" s="34"/>
    </row>
    <row r="106" spans="2:4" ht="25.5">
      <c r="B106" s="23">
        <v>75704</v>
      </c>
      <c r="C106" s="41" t="s">
        <v>75</v>
      </c>
      <c r="D106" s="35">
        <f>SUM(D107)</f>
        <v>1036063</v>
      </c>
    </row>
    <row r="107" spans="2:4" ht="13.5" thickBot="1">
      <c r="B107" s="20"/>
      <c r="C107" s="13" t="s">
        <v>45</v>
      </c>
      <c r="D107" s="36">
        <v>1036063</v>
      </c>
    </row>
    <row r="108" spans="2:4" ht="13.5" thickTop="1">
      <c r="B108" s="30"/>
      <c r="D108" s="31"/>
    </row>
    <row r="109" spans="2:4" ht="13.5" thickBot="1">
      <c r="B109" s="21">
        <v>758</v>
      </c>
      <c r="C109" s="12" t="s">
        <v>31</v>
      </c>
      <c r="D109" s="32">
        <f>SUM(D110)</f>
        <v>847300</v>
      </c>
    </row>
    <row r="110" spans="2:4" ht="13.5" thickTop="1">
      <c r="B110" s="23">
        <v>75818</v>
      </c>
      <c r="C110" s="15" t="s">
        <v>76</v>
      </c>
      <c r="D110" s="35">
        <f>SUM(D111,D113)</f>
        <v>847300</v>
      </c>
    </row>
    <row r="111" spans="2:4" ht="12.75">
      <c r="B111" s="19"/>
      <c r="C111" t="s">
        <v>47</v>
      </c>
      <c r="D111" s="34">
        <f>SUM(D112)</f>
        <v>300000</v>
      </c>
    </row>
    <row r="112" spans="2:4" ht="12.75">
      <c r="B112" s="23"/>
      <c r="C112" s="15" t="s">
        <v>48</v>
      </c>
      <c r="D112" s="35">
        <v>300000</v>
      </c>
    </row>
    <row r="113" spans="2:4" ht="12.75">
      <c r="B113" s="19"/>
      <c r="C113" t="s">
        <v>50</v>
      </c>
      <c r="D113" s="34">
        <f>SUM(D114,D117)</f>
        <v>547300</v>
      </c>
    </row>
    <row r="114" spans="2:4" ht="12.75">
      <c r="B114" s="19"/>
      <c r="C114" t="s">
        <v>48</v>
      </c>
      <c r="D114" s="34">
        <f>SUM(D115:D116)</f>
        <v>111700</v>
      </c>
    </row>
    <row r="115" spans="2:4" ht="12.75">
      <c r="B115" s="19"/>
      <c r="C115" s="50" t="s">
        <v>60</v>
      </c>
      <c r="D115" s="34">
        <v>11700</v>
      </c>
    </row>
    <row r="116" spans="2:4" ht="12.75">
      <c r="B116" s="19"/>
      <c r="C116" s="69" t="s">
        <v>61</v>
      </c>
      <c r="D116" s="34">
        <v>100000</v>
      </c>
    </row>
    <row r="117" spans="2:4" ht="12.75">
      <c r="B117" s="19"/>
      <c r="C117" s="69" t="s">
        <v>16</v>
      </c>
      <c r="D117" s="34">
        <f>SUM(D118)</f>
        <v>435600</v>
      </c>
    </row>
    <row r="118" spans="2:4" ht="12.75">
      <c r="B118" s="19"/>
      <c r="C118" s="69" t="s">
        <v>59</v>
      </c>
      <c r="D118" s="34">
        <v>435600</v>
      </c>
    </row>
    <row r="119" spans="2:4" ht="13.5" thickBot="1">
      <c r="B119" s="20"/>
      <c r="C119" s="13"/>
      <c r="D119" s="36"/>
    </row>
    <row r="120" spans="2:4" ht="13.5" thickTop="1">
      <c r="B120" s="30"/>
      <c r="C120" s="55"/>
      <c r="D120" s="37"/>
    </row>
    <row r="121" spans="2:4" ht="13.5" thickBot="1">
      <c r="B121" s="21">
        <v>801</v>
      </c>
      <c r="C121" s="12" t="s">
        <v>32</v>
      </c>
      <c r="D121" s="32">
        <f>SUM(D122,D128,D134,D140,D145,D151)</f>
        <v>32383102</v>
      </c>
    </row>
    <row r="122" spans="2:4" ht="13.5" thickTop="1">
      <c r="B122" s="22">
        <v>80101</v>
      </c>
      <c r="C122" s="14" t="s">
        <v>77</v>
      </c>
      <c r="D122" s="33">
        <f>SUM(D123,D126)</f>
        <v>15986232</v>
      </c>
    </row>
    <row r="123" spans="2:4" ht="12.75">
      <c r="B123" s="19"/>
      <c r="C123" t="s">
        <v>9</v>
      </c>
      <c r="D123" s="34">
        <f>SUM(D124:D125)</f>
        <v>9059232</v>
      </c>
    </row>
    <row r="124" spans="2:4" ht="12.75">
      <c r="B124" s="19"/>
      <c r="C124" t="s">
        <v>21</v>
      </c>
      <c r="D124" s="34">
        <v>7282818</v>
      </c>
    </row>
    <row r="125" spans="2:4" ht="12.75">
      <c r="B125" s="19"/>
      <c r="C125" t="s">
        <v>23</v>
      </c>
      <c r="D125" s="34">
        <f>1716414+60000</f>
        <v>1776414</v>
      </c>
    </row>
    <row r="126" spans="2:4" ht="12.75">
      <c r="B126" s="19"/>
      <c r="C126" s="50" t="s">
        <v>16</v>
      </c>
      <c r="D126" s="49">
        <v>6927000</v>
      </c>
    </row>
    <row r="127" spans="2:4" ht="12.75">
      <c r="B127" s="19"/>
      <c r="C127" s="50"/>
      <c r="D127" s="49"/>
    </row>
    <row r="128" spans="2:4" ht="12.75">
      <c r="B128" s="23">
        <v>80104</v>
      </c>
      <c r="C128" s="15" t="s">
        <v>78</v>
      </c>
      <c r="D128" s="35">
        <f>SUM(D129,D132)</f>
        <v>6783959</v>
      </c>
    </row>
    <row r="129" spans="2:4" ht="12.75">
      <c r="B129" s="19"/>
      <c r="C129" t="s">
        <v>9</v>
      </c>
      <c r="D129" s="34">
        <f>SUM(D130,D131)</f>
        <v>6135109</v>
      </c>
    </row>
    <row r="130" spans="2:4" ht="12.75">
      <c r="B130" s="19"/>
      <c r="C130" t="s">
        <v>56</v>
      </c>
      <c r="D130" s="34">
        <v>6019530</v>
      </c>
    </row>
    <row r="131" spans="2:4" ht="12.75">
      <c r="B131" s="19"/>
      <c r="C131" t="s">
        <v>25</v>
      </c>
      <c r="D131" s="34">
        <f>68354+47225</f>
        <v>115579</v>
      </c>
    </row>
    <row r="132" spans="2:4" ht="12.75">
      <c r="B132" s="19"/>
      <c r="C132" t="s">
        <v>16</v>
      </c>
      <c r="D132" s="34">
        <v>648850</v>
      </c>
    </row>
    <row r="133" spans="2:4" ht="12.75">
      <c r="B133" s="19"/>
      <c r="D133" s="34"/>
    </row>
    <row r="134" spans="2:4" ht="12.75">
      <c r="B134" s="23">
        <v>80110</v>
      </c>
      <c r="C134" s="15" t="s">
        <v>79</v>
      </c>
      <c r="D134" s="35">
        <f>SUM(D135,D138)</f>
        <v>8871258</v>
      </c>
    </row>
    <row r="135" spans="2:4" ht="12.75">
      <c r="B135" s="19"/>
      <c r="C135" t="s">
        <v>9</v>
      </c>
      <c r="D135" s="34">
        <f>SUM(D136:D137)</f>
        <v>7621258</v>
      </c>
    </row>
    <row r="136" spans="2:4" ht="12.75">
      <c r="B136" s="19"/>
      <c r="C136" t="s">
        <v>21</v>
      </c>
      <c r="D136" s="34">
        <v>6038072</v>
      </c>
    </row>
    <row r="137" spans="2:4" ht="12.75">
      <c r="B137" s="19"/>
      <c r="C137" t="s">
        <v>23</v>
      </c>
      <c r="D137" s="34">
        <f>1574186+4000+5000</f>
        <v>1583186</v>
      </c>
    </row>
    <row r="138" spans="2:4" ht="12.75">
      <c r="B138" s="19"/>
      <c r="C138" t="s">
        <v>16</v>
      </c>
      <c r="D138" s="34">
        <v>1250000</v>
      </c>
    </row>
    <row r="139" spans="2:4" ht="12.75">
      <c r="B139" s="19"/>
      <c r="D139" s="34"/>
    </row>
    <row r="140" spans="2:4" ht="12.75">
      <c r="B140" s="23">
        <v>80114</v>
      </c>
      <c r="C140" s="15" t="s">
        <v>80</v>
      </c>
      <c r="D140" s="35">
        <f>SUM(D141)</f>
        <v>352661</v>
      </c>
    </row>
    <row r="141" spans="2:4" ht="12.75">
      <c r="B141" s="19"/>
      <c r="C141" t="s">
        <v>9</v>
      </c>
      <c r="D141" s="34">
        <f>SUM(D142:D143)</f>
        <v>352661</v>
      </c>
    </row>
    <row r="142" spans="2:4" ht="12.75">
      <c r="B142" s="19"/>
      <c r="C142" t="s">
        <v>21</v>
      </c>
      <c r="D142" s="34">
        <v>338372</v>
      </c>
    </row>
    <row r="143" spans="2:4" ht="12.75">
      <c r="B143" s="19"/>
      <c r="C143" s="47" t="s">
        <v>23</v>
      </c>
      <c r="D143" s="34">
        <v>14289</v>
      </c>
    </row>
    <row r="144" spans="2:4" ht="12.75">
      <c r="B144" s="23"/>
      <c r="C144" s="15"/>
      <c r="D144" s="35"/>
    </row>
    <row r="145" spans="2:4" ht="12.75">
      <c r="B145" s="52">
        <v>80146</v>
      </c>
      <c r="C145" s="53" t="s">
        <v>81</v>
      </c>
      <c r="D145" s="54">
        <f>SUM(D146)</f>
        <v>128664</v>
      </c>
    </row>
    <row r="146" spans="2:4" ht="12.75">
      <c r="B146" s="19"/>
      <c r="C146" t="s">
        <v>9</v>
      </c>
      <c r="D146" s="34">
        <f>SUM(D147:D149)</f>
        <v>128664</v>
      </c>
    </row>
    <row r="147" spans="2:4" ht="12.75">
      <c r="B147" s="19"/>
      <c r="C147" t="s">
        <v>21</v>
      </c>
      <c r="D147" s="34">
        <f>49905-24172</f>
        <v>25733</v>
      </c>
    </row>
    <row r="148" spans="2:4" ht="12.75">
      <c r="B148" s="19"/>
      <c r="C148" t="s">
        <v>23</v>
      </c>
      <c r="D148" s="34">
        <f>57054+24172</f>
        <v>81226</v>
      </c>
    </row>
    <row r="149" spans="2:4" ht="12.75">
      <c r="B149" s="19"/>
      <c r="C149" t="s">
        <v>49</v>
      </c>
      <c r="D149" s="34">
        <v>21705</v>
      </c>
    </row>
    <row r="150" spans="2:4" ht="12.75">
      <c r="B150" s="19"/>
      <c r="D150" s="34"/>
    </row>
    <row r="151" spans="2:4" ht="12.75">
      <c r="B151" s="23">
        <v>80195</v>
      </c>
      <c r="C151" s="15" t="s">
        <v>8</v>
      </c>
      <c r="D151" s="35">
        <f>SUM(D152,D155)</f>
        <v>260328</v>
      </c>
    </row>
    <row r="152" spans="2:4" ht="12.75">
      <c r="B152" s="19"/>
      <c r="C152" s="47" t="s">
        <v>9</v>
      </c>
      <c r="D152" s="34">
        <f>SUM(D153,D154)</f>
        <v>160328</v>
      </c>
    </row>
    <row r="153" spans="2:4" ht="12.75">
      <c r="B153" s="19"/>
      <c r="C153" s="47" t="s">
        <v>13</v>
      </c>
      <c r="D153" s="34">
        <v>132271</v>
      </c>
    </row>
    <row r="154" spans="2:4" ht="12.75">
      <c r="B154" s="19"/>
      <c r="C154" t="s">
        <v>49</v>
      </c>
      <c r="D154" s="34">
        <v>28057</v>
      </c>
    </row>
    <row r="155" spans="2:4" ht="13.5" thickBot="1">
      <c r="B155" s="19"/>
      <c r="C155" t="s">
        <v>16</v>
      </c>
      <c r="D155" s="34">
        <v>100000</v>
      </c>
    </row>
    <row r="156" spans="2:4" ht="13.5" thickTop="1">
      <c r="B156" s="30"/>
      <c r="C156" s="61"/>
      <c r="D156" s="31"/>
    </row>
    <row r="157" spans="2:4" ht="13.5" thickBot="1">
      <c r="B157" s="21">
        <v>851</v>
      </c>
      <c r="C157" s="12" t="s">
        <v>34</v>
      </c>
      <c r="D157" s="32">
        <f>SUM(D158,D163)</f>
        <v>489950</v>
      </c>
    </row>
    <row r="158" spans="2:4" ht="13.5" thickTop="1">
      <c r="B158" s="22">
        <v>85154</v>
      </c>
      <c r="C158" s="14" t="s">
        <v>82</v>
      </c>
      <c r="D158" s="33">
        <f>SUM(D159)</f>
        <v>420000</v>
      </c>
    </row>
    <row r="159" spans="2:4" ht="12.75">
      <c r="B159" s="19"/>
      <c r="C159" t="s">
        <v>9</v>
      </c>
      <c r="D159" s="34">
        <f>SUM(D160:D161)</f>
        <v>420000</v>
      </c>
    </row>
    <row r="160" spans="2:4" ht="12.75">
      <c r="B160" s="19"/>
      <c r="C160" t="s">
        <v>13</v>
      </c>
      <c r="D160" s="34">
        <f>362000-80000</f>
        <v>282000</v>
      </c>
    </row>
    <row r="161" spans="2:4" ht="12.75">
      <c r="B161" s="19"/>
      <c r="C161" t="s">
        <v>55</v>
      </c>
      <c r="D161" s="34">
        <v>138000</v>
      </c>
    </row>
    <row r="162" spans="2:4" ht="12.75">
      <c r="B162" s="19"/>
      <c r="D162" s="34"/>
    </row>
    <row r="163" spans="2:4" ht="12.75">
      <c r="B163" s="23">
        <v>85195</v>
      </c>
      <c r="C163" s="15" t="s">
        <v>8</v>
      </c>
      <c r="D163" s="35">
        <f>SUM(D164)</f>
        <v>69950</v>
      </c>
    </row>
    <row r="164" spans="2:4" ht="12.75">
      <c r="B164" s="19"/>
      <c r="C164" t="s">
        <v>9</v>
      </c>
      <c r="D164" s="34">
        <f>SUM(D165:D166)</f>
        <v>69950</v>
      </c>
    </row>
    <row r="165" spans="2:4" ht="12.75">
      <c r="B165" s="19"/>
      <c r="C165" t="s">
        <v>13</v>
      </c>
      <c r="D165" s="34">
        <v>41950</v>
      </c>
    </row>
    <row r="166" spans="2:4" ht="13.5" thickBot="1">
      <c r="B166" s="19"/>
      <c r="C166" t="s">
        <v>55</v>
      </c>
      <c r="D166" s="34">
        <v>28000</v>
      </c>
    </row>
    <row r="167" spans="2:4" ht="13.5" thickTop="1">
      <c r="B167" s="30"/>
      <c r="C167" s="61"/>
      <c r="D167" s="31"/>
    </row>
    <row r="168" spans="2:4" ht="13.5" thickBot="1">
      <c r="B168" s="21">
        <v>852</v>
      </c>
      <c r="C168" s="12" t="s">
        <v>46</v>
      </c>
      <c r="D168" s="32">
        <f>SUM(D169,D174,D180,D184,D188,D192,D198,D203,D207)</f>
        <v>19162186</v>
      </c>
    </row>
    <row r="169" spans="2:4" ht="13.5" thickTop="1">
      <c r="B169" s="22">
        <v>85202</v>
      </c>
      <c r="C169" s="14" t="s">
        <v>83</v>
      </c>
      <c r="D169" s="33">
        <f>SUM(D170)</f>
        <v>363000</v>
      </c>
    </row>
    <row r="170" spans="2:4" ht="12.75">
      <c r="B170" s="19"/>
      <c r="C170" t="s">
        <v>9</v>
      </c>
      <c r="D170" s="34">
        <f>SUM(D171:D172)</f>
        <v>363000</v>
      </c>
    </row>
    <row r="171" spans="2:4" ht="12.75">
      <c r="B171" s="19"/>
      <c r="C171" t="s">
        <v>21</v>
      </c>
      <c r="D171" s="34">
        <v>293000</v>
      </c>
    </row>
    <row r="172" spans="2:4" ht="12.75">
      <c r="B172" s="19"/>
      <c r="C172" t="s">
        <v>23</v>
      </c>
      <c r="D172" s="34">
        <v>70000</v>
      </c>
    </row>
    <row r="173" spans="2:4" ht="12.75">
      <c r="B173" s="19"/>
      <c r="D173" s="34"/>
    </row>
    <row r="174" spans="2:4" ht="38.25">
      <c r="B174" s="23">
        <v>85212</v>
      </c>
      <c r="C174" s="41" t="s">
        <v>84</v>
      </c>
      <c r="D174" s="35">
        <f>SUM(D175)</f>
        <v>10413000</v>
      </c>
    </row>
    <row r="175" spans="2:4" ht="12.75">
      <c r="B175" s="19"/>
      <c r="C175" s="51" t="s">
        <v>9</v>
      </c>
      <c r="D175" s="34">
        <f>SUM(D176:D178)</f>
        <v>10413000</v>
      </c>
    </row>
    <row r="176" spans="2:4" ht="12.75">
      <c r="B176" s="19"/>
      <c r="C176" s="51" t="s">
        <v>36</v>
      </c>
      <c r="D176" s="34">
        <v>9859710</v>
      </c>
    </row>
    <row r="177" spans="2:4" ht="12.75">
      <c r="B177" s="19"/>
      <c r="C177" t="s">
        <v>51</v>
      </c>
      <c r="D177" s="34">
        <v>424652</v>
      </c>
    </row>
    <row r="178" spans="2:4" ht="12.75">
      <c r="B178" s="19"/>
      <c r="C178" t="s">
        <v>52</v>
      </c>
      <c r="D178" s="34">
        <v>128638</v>
      </c>
    </row>
    <row r="179" spans="2:4" ht="12.75">
      <c r="B179" s="19"/>
      <c r="D179" s="34"/>
    </row>
    <row r="180" spans="2:4" ht="38.25">
      <c r="B180" s="23">
        <v>85213</v>
      </c>
      <c r="C180" s="41" t="s">
        <v>85</v>
      </c>
      <c r="D180" s="35">
        <f>SUM(D181)</f>
        <v>80000</v>
      </c>
    </row>
    <row r="181" spans="2:4" ht="12.75">
      <c r="B181" s="19"/>
      <c r="C181" t="s">
        <v>9</v>
      </c>
      <c r="D181" s="34">
        <f>SUM(D182)</f>
        <v>80000</v>
      </c>
    </row>
    <row r="182" spans="2:4" ht="12.75">
      <c r="B182" s="19"/>
      <c r="C182" t="s">
        <v>35</v>
      </c>
      <c r="D182" s="34">
        <v>80000</v>
      </c>
    </row>
    <row r="183" spans="2:4" ht="12.75">
      <c r="B183" s="19"/>
      <c r="D183" s="34"/>
    </row>
    <row r="184" spans="2:4" ht="25.5">
      <c r="B184" s="42">
        <v>85214</v>
      </c>
      <c r="C184" s="41" t="s">
        <v>86</v>
      </c>
      <c r="D184" s="35">
        <f>SUM(D185)</f>
        <v>2541000</v>
      </c>
    </row>
    <row r="185" spans="2:4" ht="12.75">
      <c r="B185" s="19"/>
      <c r="C185" t="s">
        <v>9</v>
      </c>
      <c r="D185" s="34">
        <f>SUM(D186)</f>
        <v>2541000</v>
      </c>
    </row>
    <row r="186" spans="2:4" ht="12.75">
      <c r="B186" s="19"/>
      <c r="C186" t="s">
        <v>35</v>
      </c>
      <c r="D186" s="34">
        <v>2541000</v>
      </c>
    </row>
    <row r="187" spans="2:4" ht="12.75">
      <c r="B187" s="19"/>
      <c r="D187" s="34"/>
    </row>
    <row r="188" spans="2:4" ht="12.75">
      <c r="B188" s="23">
        <v>85215</v>
      </c>
      <c r="C188" s="15" t="s">
        <v>87</v>
      </c>
      <c r="D188" s="35">
        <f>SUM(D189)</f>
        <v>4177886</v>
      </c>
    </row>
    <row r="189" spans="2:4" ht="12.75">
      <c r="B189" s="19"/>
      <c r="C189" t="s">
        <v>9</v>
      </c>
      <c r="D189" s="34">
        <f>SUM(D190)</f>
        <v>4177886</v>
      </c>
    </row>
    <row r="190" spans="2:4" ht="12.75">
      <c r="B190" s="19"/>
      <c r="C190" t="s">
        <v>36</v>
      </c>
      <c r="D190" s="34">
        <v>4177886</v>
      </c>
    </row>
    <row r="191" spans="2:4" ht="12.75">
      <c r="B191" s="19"/>
      <c r="C191" s="47"/>
      <c r="D191" s="34"/>
    </row>
    <row r="192" spans="2:4" ht="12.75">
      <c r="B192" s="23">
        <v>85219</v>
      </c>
      <c r="C192" s="15" t="s">
        <v>88</v>
      </c>
      <c r="D192" s="35">
        <f>SUM(D193,D196)</f>
        <v>957300</v>
      </c>
    </row>
    <row r="193" spans="2:4" ht="12.75">
      <c r="B193" s="19"/>
      <c r="C193" t="s">
        <v>37</v>
      </c>
      <c r="D193" s="34">
        <f>SUM(D194:D195)</f>
        <v>932300</v>
      </c>
    </row>
    <row r="194" spans="2:4" ht="12.75">
      <c r="B194" s="19"/>
      <c r="C194" t="s">
        <v>21</v>
      </c>
      <c r="D194" s="34">
        <v>801300</v>
      </c>
    </row>
    <row r="195" spans="2:4" ht="12.75">
      <c r="B195" s="19"/>
      <c r="C195" t="s">
        <v>23</v>
      </c>
      <c r="D195" s="34">
        <v>131000</v>
      </c>
    </row>
    <row r="196" spans="2:4" ht="12.75">
      <c r="B196" s="19"/>
      <c r="C196" t="s">
        <v>16</v>
      </c>
      <c r="D196" s="34">
        <v>25000</v>
      </c>
    </row>
    <row r="197" spans="2:4" ht="12.75">
      <c r="B197" s="19"/>
      <c r="D197" s="34"/>
    </row>
    <row r="198" spans="2:4" ht="27" customHeight="1">
      <c r="B198" s="23">
        <v>85220</v>
      </c>
      <c r="C198" s="41" t="s">
        <v>89</v>
      </c>
      <c r="D198" s="35">
        <f>SUM(D199,D201)</f>
        <v>240000</v>
      </c>
    </row>
    <row r="199" spans="2:4" ht="12.75">
      <c r="B199" s="19"/>
      <c r="C199" t="s">
        <v>9</v>
      </c>
      <c r="D199" s="34">
        <f>SUM(D200)</f>
        <v>80000</v>
      </c>
    </row>
    <row r="200" spans="2:4" ht="12.75">
      <c r="B200" s="19"/>
      <c r="C200" t="s">
        <v>13</v>
      </c>
      <c r="D200" s="34">
        <v>80000</v>
      </c>
    </row>
    <row r="201" spans="2:4" ht="12.75">
      <c r="B201" s="19"/>
      <c r="C201" t="s">
        <v>16</v>
      </c>
      <c r="D201" s="34">
        <v>160000</v>
      </c>
    </row>
    <row r="202" spans="2:4" ht="12.75">
      <c r="B202" s="19"/>
      <c r="D202" s="34"/>
    </row>
    <row r="203" spans="2:4" ht="12.75">
      <c r="B203" s="23">
        <v>85228</v>
      </c>
      <c r="C203" s="15" t="s">
        <v>90</v>
      </c>
      <c r="D203" s="35">
        <f>SUM(D204)</f>
        <v>195000</v>
      </c>
    </row>
    <row r="204" spans="2:4" ht="12.75">
      <c r="B204" s="19"/>
      <c r="C204" t="s">
        <v>9</v>
      </c>
      <c r="D204" s="34">
        <f>SUM(D205)</f>
        <v>195000</v>
      </c>
    </row>
    <row r="205" spans="2:4" ht="12.75">
      <c r="B205" s="19"/>
      <c r="C205" t="s">
        <v>36</v>
      </c>
      <c r="D205" s="34">
        <v>195000</v>
      </c>
    </row>
    <row r="206" spans="2:4" ht="12.75">
      <c r="B206" s="19"/>
      <c r="D206" s="34"/>
    </row>
    <row r="207" spans="2:4" ht="12.75">
      <c r="B207" s="23">
        <v>85295</v>
      </c>
      <c r="C207" s="15" t="s">
        <v>8</v>
      </c>
      <c r="D207" s="35">
        <f>SUM(D208)</f>
        <v>195000</v>
      </c>
    </row>
    <row r="208" spans="2:4" ht="12.75">
      <c r="B208" s="19"/>
      <c r="C208" t="s">
        <v>9</v>
      </c>
      <c r="D208" s="34">
        <f>SUM(D209)</f>
        <v>195000</v>
      </c>
    </row>
    <row r="209" spans="2:4" ht="12.75">
      <c r="B209" s="19"/>
      <c r="C209" t="s">
        <v>36</v>
      </c>
      <c r="D209" s="34">
        <v>195000</v>
      </c>
    </row>
    <row r="210" spans="2:4" ht="12.75">
      <c r="B210" s="23"/>
      <c r="C210" s="15"/>
      <c r="D210" s="35"/>
    </row>
    <row r="211" spans="2:4" ht="12.75">
      <c r="B211" s="65"/>
      <c r="C211" s="66"/>
      <c r="D211" s="67"/>
    </row>
    <row r="212" spans="2:4" ht="13.5" thickBot="1">
      <c r="B212" s="21">
        <v>853</v>
      </c>
      <c r="C212" s="12" t="s">
        <v>92</v>
      </c>
      <c r="D212" s="32">
        <f>SUM(D213)</f>
        <v>758215</v>
      </c>
    </row>
    <row r="213" spans="2:4" ht="13.5" thickTop="1">
      <c r="B213" s="23">
        <v>85305</v>
      </c>
      <c r="C213" s="15" t="s">
        <v>91</v>
      </c>
      <c r="D213" s="35">
        <f>SUM(D214,D217)</f>
        <v>758215</v>
      </c>
    </row>
    <row r="214" spans="2:4" ht="12.75">
      <c r="B214" s="19"/>
      <c r="C214" t="s">
        <v>9</v>
      </c>
      <c r="D214" s="34">
        <f>SUM(D215:D216)</f>
        <v>668515</v>
      </c>
    </row>
    <row r="215" spans="2:4" ht="12.75">
      <c r="B215" s="19"/>
      <c r="C215" t="s">
        <v>21</v>
      </c>
      <c r="D215" s="34">
        <v>500000</v>
      </c>
    </row>
    <row r="216" spans="2:4" ht="12.75">
      <c r="B216" s="19"/>
      <c r="C216" t="s">
        <v>23</v>
      </c>
      <c r="D216" s="34">
        <f>121500+7015+40000</f>
        <v>168515</v>
      </c>
    </row>
    <row r="217" spans="2:4" ht="12.75">
      <c r="B217" s="19"/>
      <c r="C217" t="s">
        <v>16</v>
      </c>
      <c r="D217" s="34">
        <v>89700</v>
      </c>
    </row>
    <row r="218" spans="2:4" ht="13.5" thickBot="1">
      <c r="B218" s="20"/>
      <c r="C218" s="13"/>
      <c r="D218" s="36"/>
    </row>
    <row r="219" spans="2:4" ht="13.5" thickTop="1">
      <c r="B219" s="30"/>
      <c r="D219" s="31"/>
    </row>
    <row r="220" spans="2:4" ht="13.5" thickBot="1">
      <c r="B220" s="21">
        <v>854</v>
      </c>
      <c r="C220" s="12" t="s">
        <v>38</v>
      </c>
      <c r="D220" s="32">
        <f>SUM(D221)</f>
        <v>388510</v>
      </c>
    </row>
    <row r="221" spans="2:4" ht="13.5" thickTop="1">
      <c r="B221" s="22">
        <v>85401</v>
      </c>
      <c r="C221" s="14" t="s">
        <v>93</v>
      </c>
      <c r="D221" s="33">
        <f>SUM(D222)</f>
        <v>388510</v>
      </c>
    </row>
    <row r="222" spans="2:4" ht="12.75">
      <c r="B222" s="19"/>
      <c r="C222" t="s">
        <v>37</v>
      </c>
      <c r="D222" s="34">
        <f>SUM(D223:D224)</f>
        <v>388510</v>
      </c>
    </row>
    <row r="223" spans="2:4" ht="12.75">
      <c r="B223" s="19"/>
      <c r="C223" t="s">
        <v>21</v>
      </c>
      <c r="D223" s="34">
        <f>376400-21230</f>
        <v>355170</v>
      </c>
    </row>
    <row r="224" spans="2:4" ht="12.75">
      <c r="B224" s="19"/>
      <c r="C224" t="s">
        <v>23</v>
      </c>
      <c r="D224" s="34">
        <f>12110+21230</f>
        <v>33340</v>
      </c>
    </row>
    <row r="225" spans="2:4" ht="12.75">
      <c r="B225" s="19"/>
      <c r="D225" s="34"/>
    </row>
    <row r="226" spans="2:4" ht="13.5" thickBot="1">
      <c r="B226" s="21">
        <v>900</v>
      </c>
      <c r="C226" s="12" t="s">
        <v>39</v>
      </c>
      <c r="D226" s="32">
        <f>SUM(D227,D232,D238,D243,D248,D252,D257)</f>
        <v>37282850</v>
      </c>
    </row>
    <row r="227" spans="2:4" ht="13.5" thickTop="1">
      <c r="B227" s="22">
        <v>90001</v>
      </c>
      <c r="C227" s="14" t="s">
        <v>94</v>
      </c>
      <c r="D227" s="33">
        <f>SUM(D228,D230)</f>
        <v>32796300</v>
      </c>
    </row>
    <row r="228" spans="2:4" ht="12.75">
      <c r="B228" s="19"/>
      <c r="C228" t="s">
        <v>9</v>
      </c>
      <c r="D228" s="34">
        <f>SUM(D229)</f>
        <v>231700</v>
      </c>
    </row>
    <row r="229" spans="2:4" ht="12.75">
      <c r="B229" s="19"/>
      <c r="C229" t="s">
        <v>13</v>
      </c>
      <c r="D229" s="34">
        <f>226700+5000</f>
        <v>231700</v>
      </c>
    </row>
    <row r="230" spans="2:4" ht="12.75">
      <c r="B230" s="19"/>
      <c r="C230" t="s">
        <v>16</v>
      </c>
      <c r="D230" s="34">
        <v>32564600</v>
      </c>
    </row>
    <row r="231" spans="2:4" ht="12.75">
      <c r="B231" s="19"/>
      <c r="D231" s="34"/>
    </row>
    <row r="232" spans="2:4" ht="12.75">
      <c r="B232" s="23">
        <v>90002</v>
      </c>
      <c r="C232" s="15" t="s">
        <v>95</v>
      </c>
      <c r="D232" s="35">
        <f>SUM(D233,D235)</f>
        <v>959100</v>
      </c>
    </row>
    <row r="233" spans="2:4" ht="12.75">
      <c r="B233" s="19"/>
      <c r="C233" t="s">
        <v>9</v>
      </c>
      <c r="D233" s="34">
        <f>SUM(D234)</f>
        <v>248100</v>
      </c>
    </row>
    <row r="234" spans="2:4" ht="12.75">
      <c r="B234" s="19"/>
      <c r="C234" t="s">
        <v>13</v>
      </c>
      <c r="D234" s="34">
        <v>248100</v>
      </c>
    </row>
    <row r="235" spans="2:4" ht="12.75">
      <c r="B235" s="19"/>
      <c r="C235" t="s">
        <v>16</v>
      </c>
      <c r="D235" s="34">
        <v>711000</v>
      </c>
    </row>
    <row r="236" spans="2:4" ht="12.75">
      <c r="B236" s="19"/>
      <c r="C236" t="s">
        <v>33</v>
      </c>
      <c r="D236" s="34">
        <v>671000</v>
      </c>
    </row>
    <row r="237" spans="2:4" ht="12.75">
      <c r="B237" s="19"/>
      <c r="D237" s="34"/>
    </row>
    <row r="238" spans="2:4" ht="12.75">
      <c r="B238" s="23">
        <v>90003</v>
      </c>
      <c r="C238" s="15" t="s">
        <v>96</v>
      </c>
      <c r="D238" s="35">
        <f>SUM(D239)</f>
        <v>1188000</v>
      </c>
    </row>
    <row r="239" spans="2:4" ht="12.75">
      <c r="B239" s="19"/>
      <c r="C239" t="s">
        <v>9</v>
      </c>
      <c r="D239" s="34">
        <f>SUM(D240,D241)</f>
        <v>1188000</v>
      </c>
    </row>
    <row r="240" spans="2:4" ht="12.75">
      <c r="B240" s="19"/>
      <c r="C240" t="s">
        <v>13</v>
      </c>
      <c r="D240" s="34">
        <v>738000</v>
      </c>
    </row>
    <row r="241" spans="2:4" ht="12.75">
      <c r="B241" s="19"/>
      <c r="C241" t="s">
        <v>55</v>
      </c>
      <c r="D241" s="34">
        <v>450000</v>
      </c>
    </row>
    <row r="242" spans="2:4" ht="12.75">
      <c r="B242" s="19"/>
      <c r="D242" s="34"/>
    </row>
    <row r="243" spans="2:4" ht="12.75">
      <c r="B243" s="23">
        <v>90004</v>
      </c>
      <c r="C243" s="15" t="s">
        <v>97</v>
      </c>
      <c r="D243" s="35">
        <f>SUM(D244,D246)</f>
        <v>1324450</v>
      </c>
    </row>
    <row r="244" spans="2:4" ht="12.75">
      <c r="B244" s="19"/>
      <c r="C244" t="s">
        <v>9</v>
      </c>
      <c r="D244" s="34">
        <f>SUM(D245)</f>
        <v>680590</v>
      </c>
    </row>
    <row r="245" spans="2:4" ht="12.75">
      <c r="B245" s="19"/>
      <c r="C245" t="s">
        <v>13</v>
      </c>
      <c r="D245" s="34">
        <f>629000-32000+63590+20000</f>
        <v>680590</v>
      </c>
    </row>
    <row r="246" spans="2:4" ht="12.75">
      <c r="B246" s="19"/>
      <c r="C246" t="s">
        <v>16</v>
      </c>
      <c r="D246" s="34">
        <f>638000+5860</f>
        <v>643860</v>
      </c>
    </row>
    <row r="247" spans="2:4" ht="12.75">
      <c r="B247" s="19"/>
      <c r="D247" s="34"/>
    </row>
    <row r="248" spans="2:4" ht="12.75">
      <c r="B248" s="23">
        <v>90006</v>
      </c>
      <c r="C248" s="15" t="s">
        <v>98</v>
      </c>
      <c r="D248" s="35">
        <f>SUM(D249)</f>
        <v>35000</v>
      </c>
    </row>
    <row r="249" spans="2:4" ht="12.75">
      <c r="B249" s="19"/>
      <c r="C249" s="62" t="s">
        <v>9</v>
      </c>
      <c r="D249" s="34">
        <f>SUM(D250)</f>
        <v>35000</v>
      </c>
    </row>
    <row r="250" spans="2:4" ht="12.75">
      <c r="B250" s="19"/>
      <c r="C250" t="s">
        <v>13</v>
      </c>
      <c r="D250" s="34">
        <v>35000</v>
      </c>
    </row>
    <row r="251" spans="2:4" ht="12.75">
      <c r="B251" s="19"/>
      <c r="D251" s="34"/>
    </row>
    <row r="252" spans="2:4" ht="12.75">
      <c r="B252" s="23">
        <v>90015</v>
      </c>
      <c r="C252" s="15" t="s">
        <v>99</v>
      </c>
      <c r="D252" s="35">
        <f>SUM(D253,D255)</f>
        <v>907000</v>
      </c>
    </row>
    <row r="253" spans="2:4" ht="12.75">
      <c r="B253" s="19"/>
      <c r="C253" t="s">
        <v>9</v>
      </c>
      <c r="D253" s="34">
        <f>SUM(D254)</f>
        <v>805000</v>
      </c>
    </row>
    <row r="254" spans="2:4" ht="12.75">
      <c r="B254" s="19"/>
      <c r="C254" t="s">
        <v>13</v>
      </c>
      <c r="D254" s="34">
        <v>805000</v>
      </c>
    </row>
    <row r="255" spans="2:4" ht="12.75">
      <c r="B255" s="19"/>
      <c r="C255" t="s">
        <v>16</v>
      </c>
      <c r="D255" s="34">
        <f>80000+22000</f>
        <v>102000</v>
      </c>
    </row>
    <row r="256" spans="2:4" ht="12.75">
      <c r="B256" s="19"/>
      <c r="D256" s="34"/>
    </row>
    <row r="257" spans="2:4" ht="12.75">
      <c r="B257" s="23">
        <v>90095</v>
      </c>
      <c r="C257" s="15" t="s">
        <v>8</v>
      </c>
      <c r="D257" s="35">
        <f>SUM(D258)</f>
        <v>73000</v>
      </c>
    </row>
    <row r="258" spans="2:4" ht="12.75">
      <c r="B258" s="19"/>
      <c r="C258" t="s">
        <v>9</v>
      </c>
      <c r="D258" s="34">
        <f>SUM(D259:D259)</f>
        <v>73000</v>
      </c>
    </row>
    <row r="259" spans="2:4" ht="12.75">
      <c r="B259" s="19"/>
      <c r="C259" t="s">
        <v>13</v>
      </c>
      <c r="D259" s="34">
        <f>70000+3000</f>
        <v>73000</v>
      </c>
    </row>
    <row r="260" spans="2:4" ht="13.5" thickBot="1">
      <c r="B260" s="20"/>
      <c r="C260" s="13"/>
      <c r="D260" s="36"/>
    </row>
    <row r="261" spans="2:4" ht="13.5" thickTop="1">
      <c r="B261" s="30"/>
      <c r="C261" s="55"/>
      <c r="D261" s="31"/>
    </row>
    <row r="262" spans="2:4" ht="13.5" thickBot="1">
      <c r="B262" s="21">
        <v>921</v>
      </c>
      <c r="C262" s="12" t="s">
        <v>40</v>
      </c>
      <c r="D262" s="32">
        <f>SUM(D263,D269,D275,D280)</f>
        <v>1883332</v>
      </c>
    </row>
    <row r="263" spans="2:4" ht="13.5" thickTop="1">
      <c r="B263" s="22">
        <v>92109</v>
      </c>
      <c r="C263" s="14" t="s">
        <v>100</v>
      </c>
      <c r="D263" s="33">
        <f>SUM(D264,D266)</f>
        <v>818000</v>
      </c>
    </row>
    <row r="264" spans="2:4" ht="12.75">
      <c r="B264" s="19"/>
      <c r="C264" t="s">
        <v>9</v>
      </c>
      <c r="D264" s="34">
        <f>SUM(D265)</f>
        <v>763000</v>
      </c>
    </row>
    <row r="265" spans="2:4" ht="12.75">
      <c r="B265" s="19"/>
      <c r="C265" t="s">
        <v>33</v>
      </c>
      <c r="D265" s="34">
        <v>763000</v>
      </c>
    </row>
    <row r="266" spans="2:4" ht="12.75">
      <c r="B266" s="19"/>
      <c r="C266" t="s">
        <v>16</v>
      </c>
      <c r="D266" s="34">
        <f>SUM(D267)</f>
        <v>55000</v>
      </c>
    </row>
    <row r="267" spans="2:4" ht="12.75">
      <c r="B267" s="19"/>
      <c r="C267" t="s">
        <v>33</v>
      </c>
      <c r="D267" s="34">
        <v>55000</v>
      </c>
    </row>
    <row r="268" spans="2:4" ht="12.75">
      <c r="B268" s="19"/>
      <c r="D268" s="34"/>
    </row>
    <row r="269" spans="2:4" ht="12.75">
      <c r="B269" s="23">
        <v>92116</v>
      </c>
      <c r="C269" s="15" t="s">
        <v>101</v>
      </c>
      <c r="D269" s="35">
        <f>SUM(D270,D272)</f>
        <v>895000</v>
      </c>
    </row>
    <row r="270" spans="2:4" ht="12.75">
      <c r="B270" s="19"/>
      <c r="C270" t="s">
        <v>9</v>
      </c>
      <c r="D270" s="34">
        <f>SUM(D271)</f>
        <v>860000</v>
      </c>
    </row>
    <row r="271" spans="2:4" ht="12.75">
      <c r="B271" s="19"/>
      <c r="C271" t="s">
        <v>33</v>
      </c>
      <c r="D271" s="34">
        <v>860000</v>
      </c>
    </row>
    <row r="272" spans="2:4" ht="12.75">
      <c r="B272" s="19"/>
      <c r="C272" t="s">
        <v>16</v>
      </c>
      <c r="D272" s="34">
        <f>SUM(D273)</f>
        <v>35000</v>
      </c>
    </row>
    <row r="273" spans="2:4" ht="12.75">
      <c r="B273" s="19"/>
      <c r="C273" t="s">
        <v>33</v>
      </c>
      <c r="D273" s="34">
        <v>35000</v>
      </c>
    </row>
    <row r="274" spans="2:4" ht="12.75">
      <c r="B274" s="19"/>
      <c r="D274" s="34"/>
    </row>
    <row r="275" spans="2:4" ht="12.75">
      <c r="B275" s="23">
        <v>92120</v>
      </c>
      <c r="C275" s="15" t="s">
        <v>102</v>
      </c>
      <c r="D275" s="35">
        <f>SUM(D276,D278)</f>
        <v>54332</v>
      </c>
    </row>
    <row r="276" spans="2:4" ht="12.75">
      <c r="B276" s="19"/>
      <c r="C276" s="47" t="s">
        <v>9</v>
      </c>
      <c r="D276" s="34">
        <f>SUM(D277)</f>
        <v>5000</v>
      </c>
    </row>
    <row r="277" spans="2:4" ht="12.75">
      <c r="B277" s="19"/>
      <c r="C277" s="47" t="s">
        <v>53</v>
      </c>
      <c r="D277" s="34">
        <v>5000</v>
      </c>
    </row>
    <row r="278" spans="2:4" ht="12.75">
      <c r="B278" s="19"/>
      <c r="C278" t="s">
        <v>16</v>
      </c>
      <c r="D278" s="34">
        <f>12032+37300</f>
        <v>49332</v>
      </c>
    </row>
    <row r="279" spans="2:4" ht="12.75">
      <c r="B279" s="19"/>
      <c r="D279" s="34"/>
    </row>
    <row r="280" spans="2:4" ht="12.75">
      <c r="B280" s="23">
        <v>92195</v>
      </c>
      <c r="C280" s="15" t="s">
        <v>8</v>
      </c>
      <c r="D280" s="35">
        <f>SUM(D281)</f>
        <v>116000</v>
      </c>
    </row>
    <row r="281" spans="2:4" ht="12.75">
      <c r="B281" s="65"/>
      <c r="C281" s="66" t="s">
        <v>9</v>
      </c>
      <c r="D281" s="67">
        <f>SUM(D282)</f>
        <v>116000</v>
      </c>
    </row>
    <row r="282" spans="2:4" ht="12.75">
      <c r="B282" s="23"/>
      <c r="C282" s="15" t="s">
        <v>13</v>
      </c>
      <c r="D282" s="35">
        <v>116000</v>
      </c>
    </row>
    <row r="283" spans="2:4" ht="13.5" thickBot="1">
      <c r="B283" s="13"/>
      <c r="C283" s="13"/>
      <c r="D283" s="68"/>
    </row>
    <row r="284" spans="2:4" ht="13.5" thickTop="1">
      <c r="B284" s="30"/>
      <c r="D284" s="31"/>
    </row>
    <row r="285" spans="2:4" ht="13.5" thickBot="1">
      <c r="B285" s="21">
        <v>926</v>
      </c>
      <c r="C285" s="12" t="s">
        <v>41</v>
      </c>
      <c r="D285" s="32">
        <f>SUM(D286,D290,D295)</f>
        <v>1539800</v>
      </c>
    </row>
    <row r="286" spans="2:4" ht="13.5" thickTop="1">
      <c r="B286" s="22">
        <v>92601</v>
      </c>
      <c r="C286" s="14" t="s">
        <v>103</v>
      </c>
      <c r="D286" s="33">
        <f>SUM(D287)</f>
        <v>357800</v>
      </c>
    </row>
    <row r="287" spans="2:4" ht="12.75">
      <c r="B287" s="19"/>
      <c r="C287" t="s">
        <v>9</v>
      </c>
      <c r="D287" s="34">
        <f>SUM(D288)</f>
        <v>357800</v>
      </c>
    </row>
    <row r="288" spans="2:4" ht="12.75">
      <c r="B288" s="19"/>
      <c r="C288" t="s">
        <v>33</v>
      </c>
      <c r="D288" s="34">
        <v>357800</v>
      </c>
    </row>
    <row r="289" spans="2:4" ht="12.75">
      <c r="B289" s="19"/>
      <c r="D289" s="34"/>
    </row>
    <row r="290" spans="2:4" ht="12.75">
      <c r="B290" s="23">
        <v>92605</v>
      </c>
      <c r="C290" s="15" t="s">
        <v>104</v>
      </c>
      <c r="D290" s="35">
        <f>SUM(D291)</f>
        <v>250000</v>
      </c>
    </row>
    <row r="291" spans="2:4" ht="12.75">
      <c r="B291" s="19"/>
      <c r="C291" t="s">
        <v>9</v>
      </c>
      <c r="D291" s="34">
        <f>SUM(D292:D293)</f>
        <v>250000</v>
      </c>
    </row>
    <row r="292" spans="2:4" ht="12.75">
      <c r="B292" s="19"/>
      <c r="C292" t="s">
        <v>33</v>
      </c>
      <c r="D292" s="34">
        <f>100000+100000</f>
        <v>200000</v>
      </c>
    </row>
    <row r="293" spans="2:4" ht="12.75">
      <c r="B293" s="19"/>
      <c r="C293" t="s">
        <v>23</v>
      </c>
      <c r="D293" s="34">
        <f>150000-100000</f>
        <v>50000</v>
      </c>
    </row>
    <row r="294" spans="2:4" ht="12.75">
      <c r="B294" s="19"/>
      <c r="D294" s="34"/>
    </row>
    <row r="295" spans="2:4" ht="12.75">
      <c r="B295" s="23">
        <v>92695</v>
      </c>
      <c r="C295" s="15" t="s">
        <v>8</v>
      </c>
      <c r="D295" s="35">
        <f>SUM(D296,D298)</f>
        <v>932000</v>
      </c>
    </row>
    <row r="296" spans="2:4" ht="12.75">
      <c r="B296" s="19"/>
      <c r="C296" s="47" t="s">
        <v>9</v>
      </c>
      <c r="D296" s="34">
        <f>SUM(D297)</f>
        <v>612000</v>
      </c>
    </row>
    <row r="297" spans="2:4" ht="12.75">
      <c r="B297" s="19"/>
      <c r="C297" s="47" t="s">
        <v>33</v>
      </c>
      <c r="D297" s="34">
        <v>612000</v>
      </c>
    </row>
    <row r="298" spans="2:4" ht="12.75">
      <c r="B298" s="19"/>
      <c r="C298" s="47" t="s">
        <v>16</v>
      </c>
      <c r="D298" s="34">
        <f>SUM(D299)</f>
        <v>320000</v>
      </c>
    </row>
    <row r="299" spans="2:4" ht="12.75">
      <c r="B299" s="19"/>
      <c r="C299" s="47" t="s">
        <v>33</v>
      </c>
      <c r="D299" s="34">
        <v>320000</v>
      </c>
    </row>
    <row r="300" spans="2:4" ht="13.5" thickBot="1">
      <c r="B300" s="20"/>
      <c r="C300" s="13"/>
      <c r="D300" s="36"/>
    </row>
    <row r="301" spans="2:4" ht="13.5" thickTop="1">
      <c r="B301" s="30"/>
      <c r="D301" s="37"/>
    </row>
    <row r="302" spans="2:4" ht="12.75">
      <c r="B302" s="43"/>
      <c r="C302" s="1" t="s">
        <v>42</v>
      </c>
      <c r="D302" s="44">
        <f>SUM(D10,D16,D27,D48,D58,D84,D90,D102,D109,D121,D157,D168,D212,D220,D226,D262,D285)</f>
        <v>117532130</v>
      </c>
    </row>
    <row r="303" spans="2:4" ht="13.5" thickBot="1">
      <c r="B303" s="20"/>
      <c r="C303" s="13"/>
      <c r="D303" s="38"/>
    </row>
    <row r="304" ht="13.5" thickTop="1"/>
  </sheetData>
  <printOptions/>
  <pageMargins left="1.1811023622047245" right="0.7874015748031497" top="0.5511811023622047" bottom="0.984251968503937" header="0.5118110236220472" footer="0.5118110236220472"/>
  <pageSetup horizontalDpi="600" verticalDpi="600" orientation="portrait" paperSize="9" scale="77" r:id="rId1"/>
  <rowBreaks count="4" manualBreakCount="4">
    <brk id="73" max="5" man="1"/>
    <brk id="144" max="5" man="1"/>
    <brk id="210" max="5" man="1"/>
    <brk id="28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2006-01-03T11:27:47Z</cp:lastPrinted>
  <dcterms:created xsi:type="dcterms:W3CDTF">2000-11-10T12:31:26Z</dcterms:created>
  <dcterms:modified xsi:type="dcterms:W3CDTF">2006-01-03T11:32:48Z</dcterms:modified>
  <cp:category/>
  <cp:version/>
  <cp:contentType/>
  <cp:contentStatus/>
</cp:coreProperties>
</file>