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920" windowHeight="14490" activeTab="0"/>
  </bookViews>
  <sheets>
    <sheet name="Arkusz1" sheetId="1" r:id="rId1"/>
    <sheet name="Arkusz2" sheetId="2" r:id="rId2"/>
    <sheet name="Arkusz3" sheetId="3" r:id="rId3"/>
    <sheet name="Raport zgodności" sheetId="4" r:id="rId4"/>
  </sheets>
  <definedNames>
    <definedName name="_xlnm.Print_Area" localSheetId="0">'Arkusz1'!$A$1:$AV$68</definedName>
  </definedNames>
  <calcPr fullCalcOnLoad="1"/>
</workbook>
</file>

<file path=xl/sharedStrings.xml><?xml version="1.0" encoding="utf-8"?>
<sst xmlns="http://schemas.openxmlformats.org/spreadsheetml/2006/main" count="338" uniqueCount="60">
  <si>
    <t>Linia 0A</t>
  </si>
  <si>
    <t>Kurs</t>
  </si>
  <si>
    <t>Przejechane km w roku</t>
  </si>
  <si>
    <t>Długość trasy w km</t>
  </si>
  <si>
    <t>Rodzaj</t>
  </si>
  <si>
    <t>Godzina</t>
  </si>
  <si>
    <t>Częstotliwość jazdy w roku</t>
  </si>
  <si>
    <t>e</t>
  </si>
  <si>
    <t>L</t>
  </si>
  <si>
    <t>Linia 0B</t>
  </si>
  <si>
    <t>Linia 1</t>
  </si>
  <si>
    <t>Powrót</t>
  </si>
  <si>
    <t>Linia 2</t>
  </si>
  <si>
    <t>A</t>
  </si>
  <si>
    <t>powrót</t>
  </si>
  <si>
    <t>FH</t>
  </si>
  <si>
    <t>Linia 3</t>
  </si>
  <si>
    <t>Linia 5</t>
  </si>
  <si>
    <t>Linia 8</t>
  </si>
  <si>
    <t>Charakterystyka kursów dla poszczególnych linii autobusowych</t>
  </si>
  <si>
    <t>CUY</t>
  </si>
  <si>
    <t>UY</t>
  </si>
  <si>
    <t>+UY</t>
  </si>
  <si>
    <t>+L</t>
  </si>
  <si>
    <t>6K</t>
  </si>
  <si>
    <t>AK</t>
  </si>
  <si>
    <t>6L</t>
  </si>
  <si>
    <t>Strona 1/3</t>
  </si>
  <si>
    <t>Strona 2/3</t>
  </si>
  <si>
    <t>Strona 3/3</t>
  </si>
  <si>
    <t xml:space="preserve">Przyjęte do rozliczenia </t>
  </si>
  <si>
    <t>Fp</t>
  </si>
  <si>
    <t>Fep</t>
  </si>
  <si>
    <t>6UYe</t>
  </si>
  <si>
    <t>CUYn</t>
  </si>
  <si>
    <t>An</t>
  </si>
  <si>
    <t>Fmp</t>
  </si>
  <si>
    <t>6UYn</t>
  </si>
  <si>
    <t>6eL</t>
  </si>
  <si>
    <t>CłL</t>
  </si>
  <si>
    <t>BeUY</t>
  </si>
  <si>
    <t>Sp</t>
  </si>
  <si>
    <t>BL</t>
  </si>
  <si>
    <t>6UY</t>
  </si>
  <si>
    <t>FKp</t>
  </si>
  <si>
    <t>6Kz</t>
  </si>
  <si>
    <t>AKz</t>
  </si>
  <si>
    <t xml:space="preserve">Załącznik Nr 2 </t>
  </si>
  <si>
    <t>Ae</t>
  </si>
  <si>
    <t>Rozliczenie pełne _2010-09-06.xls — raport zgodności</t>
  </si>
  <si>
    <t>Uruchom na: 2010-10-07 14:47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</si>
  <si>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</si>
  <si>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</si>
  <si>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</si>
  <si>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</si>
  <si>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6eUYn</t>
  </si>
  <si>
    <t>Femp</t>
  </si>
  <si>
    <t>+łL</t>
  </si>
  <si>
    <t>+łUY</t>
  </si>
  <si>
    <t>+łLUY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</si>
</sst>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u val="single"/>
      <sz val="15"/>
      <color indexed="12"/>
      <name val="Arial CE"/>
      <family val="0"/>
    </font>
    <font>
      <u val="single"/>
      <sz val="15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8"/>
  <sheetViews>
    <sheetView tabSelected="1" zoomScale="130" zoomScaleNormal="130" zoomScalePageLayoutView="0" workbookViewId="0" topLeftCell="A25">
      <selection activeCell="A62" sqref="A1:AV62"/>
    </sheetView>
  </sheetViews>
  <sheetFormatPr defaultColWidth="7.125" defaultRowHeight="12.75"/>
  <cols>
    <col min="1" max="1" width="5.125" style="2" customWidth="1"/>
    <col min="2" max="2" width="5.00390625" style="1" customWidth="1"/>
    <col min="3" max="3" width="4.25390625" style="1" customWidth="1"/>
    <col min="4" max="4" width="5.125" style="1" customWidth="1"/>
    <col min="5" max="5" width="7.75390625" style="1" customWidth="1"/>
    <col min="6" max="6" width="4.125" style="1" customWidth="1"/>
    <col min="7" max="7" width="4.625" style="1" customWidth="1"/>
    <col min="8" max="9" width="4.25390625" style="1" customWidth="1"/>
    <col min="10" max="10" width="5.125" style="1" customWidth="1"/>
    <col min="11" max="11" width="7.125" style="1" customWidth="1"/>
    <col min="12" max="12" width="4.75390625" style="1" customWidth="1"/>
    <col min="13" max="13" width="4.625" style="1" customWidth="1"/>
    <col min="14" max="14" width="3.625" style="1" customWidth="1"/>
    <col min="15" max="15" width="4.25390625" style="1" customWidth="1"/>
    <col min="16" max="16" width="5.125" style="1" customWidth="1"/>
    <col min="17" max="17" width="6.75390625" style="1" customWidth="1"/>
    <col min="18" max="18" width="0.875" style="1" customWidth="1"/>
    <col min="19" max="19" width="4.625" style="1" customWidth="1"/>
    <col min="20" max="20" width="4.00390625" style="1" customWidth="1"/>
    <col min="21" max="21" width="4.25390625" style="1" customWidth="1"/>
    <col min="22" max="22" width="5.125" style="1" customWidth="1"/>
    <col min="23" max="23" width="7.125" style="1" customWidth="1"/>
    <col min="24" max="24" width="4.75390625" style="1" customWidth="1"/>
    <col min="25" max="25" width="4.875" style="1" customWidth="1"/>
    <col min="26" max="27" width="4.25390625" style="1" customWidth="1"/>
    <col min="28" max="28" width="5.125" style="1" customWidth="1"/>
    <col min="29" max="29" width="7.125" style="1" customWidth="1"/>
    <col min="30" max="30" width="4.75390625" style="1" customWidth="1"/>
    <col min="31" max="31" width="4.625" style="1" customWidth="1"/>
    <col min="32" max="32" width="4.00390625" style="1" customWidth="1"/>
    <col min="33" max="33" width="4.25390625" style="1" customWidth="1"/>
    <col min="34" max="34" width="5.125" style="1" customWidth="1"/>
    <col min="35" max="35" width="7.125" style="1" customWidth="1"/>
    <col min="36" max="36" width="1.00390625" style="1" customWidth="1"/>
    <col min="37" max="37" width="4.625" style="1" customWidth="1"/>
    <col min="38" max="38" width="4.00390625" style="1" customWidth="1"/>
    <col min="39" max="39" width="4.25390625" style="1" customWidth="1"/>
    <col min="40" max="40" width="5.125" style="1" customWidth="1"/>
    <col min="41" max="41" width="7.125" style="1" customWidth="1"/>
    <col min="42" max="42" width="3.25390625" style="1" customWidth="1"/>
    <col min="43" max="43" width="4.625" style="1" customWidth="1"/>
    <col min="44" max="44" width="4.00390625" style="1" customWidth="1"/>
    <col min="45" max="45" width="4.25390625" style="1" customWidth="1"/>
    <col min="46" max="46" width="5.125" style="1" customWidth="1"/>
    <col min="47" max="47" width="7.125" style="1" customWidth="1"/>
    <col min="48" max="48" width="2.875" style="1" customWidth="1"/>
    <col min="49" max="49" width="5.00390625" style="1" customWidth="1"/>
    <col min="50" max="50" width="4.00390625" style="1" customWidth="1"/>
    <col min="51" max="51" width="4.625" style="1" customWidth="1"/>
    <col min="52" max="52" width="5.00390625" style="1" customWidth="1"/>
    <col min="53" max="16384" width="7.125" style="1" customWidth="1"/>
  </cols>
  <sheetData>
    <row r="1" spans="11:17" ht="12.75" customHeight="1">
      <c r="K1" s="25" t="s">
        <v>47</v>
      </c>
      <c r="L1" s="26"/>
      <c r="M1" s="26"/>
      <c r="N1" s="26"/>
      <c r="O1" s="26"/>
      <c r="P1" s="26"/>
      <c r="Q1" s="26"/>
    </row>
    <row r="2" spans="11:17" ht="12.75" customHeight="1">
      <c r="K2" s="25"/>
      <c r="L2" s="27"/>
      <c r="M2" s="28"/>
      <c r="N2" s="28"/>
      <c r="O2" s="28"/>
      <c r="P2" s="28"/>
      <c r="Q2" s="28"/>
    </row>
    <row r="3" spans="15:33" ht="11.25">
      <c r="O3" s="1" t="s">
        <v>27</v>
      </c>
      <c r="AG3" s="1" t="s">
        <v>28</v>
      </c>
    </row>
    <row r="4" spans="1:45" ht="11.25">
      <c r="A4" s="33" t="s">
        <v>19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AS4" s="1" t="s">
        <v>29</v>
      </c>
    </row>
    <row r="6" spans="1:53" ht="11.25">
      <c r="A6" s="5" t="s">
        <v>0</v>
      </c>
      <c r="E6" s="29">
        <f>E60</f>
        <v>55382</v>
      </c>
      <c r="G6" s="5" t="s">
        <v>9</v>
      </c>
      <c r="K6" s="7">
        <f>K61</f>
        <v>55051.5</v>
      </c>
      <c r="M6" s="5" t="s">
        <v>10</v>
      </c>
      <c r="Q6" s="7">
        <f>Q19+Q36</f>
        <v>15530.3</v>
      </c>
      <c r="S6" s="5" t="s">
        <v>12</v>
      </c>
      <c r="W6" s="7">
        <f>W44</f>
        <v>38367.700000000004</v>
      </c>
      <c r="Y6" s="5" t="s">
        <v>12</v>
      </c>
      <c r="AC6" s="7">
        <f>AC40</f>
        <v>39962.2</v>
      </c>
      <c r="AE6" s="5" t="s">
        <v>16</v>
      </c>
      <c r="AI6" s="7">
        <f>AI26+AI47</f>
        <v>35167.8</v>
      </c>
      <c r="AK6" s="5" t="s">
        <v>17</v>
      </c>
      <c r="AO6" s="7">
        <f>AO19+AO37</f>
        <v>30843</v>
      </c>
      <c r="AQ6" s="5" t="s">
        <v>18</v>
      </c>
      <c r="AU6" s="7">
        <f>AU18+AU29</f>
        <v>9169.5</v>
      </c>
      <c r="AW6" s="5"/>
      <c r="BA6" s="7"/>
    </row>
    <row r="7" spans="1:53" ht="12.75" customHeight="1">
      <c r="A7" s="30" t="s">
        <v>1</v>
      </c>
      <c r="B7" s="30"/>
      <c r="C7" s="31" t="s">
        <v>3</v>
      </c>
      <c r="D7" s="34" t="s">
        <v>6</v>
      </c>
      <c r="E7" s="35" t="s">
        <v>2</v>
      </c>
      <c r="G7" s="30" t="s">
        <v>1</v>
      </c>
      <c r="H7" s="30"/>
      <c r="I7" s="31" t="s">
        <v>3</v>
      </c>
      <c r="J7" s="31" t="s">
        <v>6</v>
      </c>
      <c r="K7" s="32" t="s">
        <v>2</v>
      </c>
      <c r="M7" s="30" t="s">
        <v>1</v>
      </c>
      <c r="N7" s="30"/>
      <c r="O7" s="31" t="s">
        <v>3</v>
      </c>
      <c r="P7" s="31" t="s">
        <v>6</v>
      </c>
      <c r="Q7" s="32" t="s">
        <v>2</v>
      </c>
      <c r="S7" s="30" t="s">
        <v>1</v>
      </c>
      <c r="T7" s="30"/>
      <c r="U7" s="31" t="s">
        <v>3</v>
      </c>
      <c r="V7" s="31" t="s">
        <v>6</v>
      </c>
      <c r="W7" s="32" t="s">
        <v>2</v>
      </c>
      <c r="Y7" s="30" t="s">
        <v>1</v>
      </c>
      <c r="Z7" s="30"/>
      <c r="AA7" s="31" t="s">
        <v>3</v>
      </c>
      <c r="AB7" s="31" t="s">
        <v>6</v>
      </c>
      <c r="AC7" s="32" t="s">
        <v>2</v>
      </c>
      <c r="AE7" s="30" t="s">
        <v>1</v>
      </c>
      <c r="AF7" s="30"/>
      <c r="AG7" s="31" t="s">
        <v>3</v>
      </c>
      <c r="AH7" s="31" t="s">
        <v>6</v>
      </c>
      <c r="AI7" s="32" t="s">
        <v>2</v>
      </c>
      <c r="AK7" s="30" t="s">
        <v>1</v>
      </c>
      <c r="AL7" s="30"/>
      <c r="AM7" s="31" t="s">
        <v>3</v>
      </c>
      <c r="AN7" s="31" t="s">
        <v>6</v>
      </c>
      <c r="AO7" s="32" t="s">
        <v>2</v>
      </c>
      <c r="AQ7" s="30" t="s">
        <v>1</v>
      </c>
      <c r="AR7" s="30"/>
      <c r="AS7" s="31" t="s">
        <v>3</v>
      </c>
      <c r="AT7" s="31" t="s">
        <v>6</v>
      </c>
      <c r="AU7" s="32" t="s">
        <v>2</v>
      </c>
      <c r="AW7" s="30"/>
      <c r="AX7" s="30"/>
      <c r="AY7" s="31"/>
      <c r="AZ7" s="31"/>
      <c r="BA7" s="32"/>
    </row>
    <row r="8" spans="1:53" ht="33.75">
      <c r="A8" s="6" t="s">
        <v>5</v>
      </c>
      <c r="B8" s="4" t="s">
        <v>4</v>
      </c>
      <c r="C8" s="31"/>
      <c r="D8" s="34"/>
      <c r="E8" s="35"/>
      <c r="G8" s="6" t="s">
        <v>5</v>
      </c>
      <c r="H8" s="4" t="s">
        <v>4</v>
      </c>
      <c r="I8" s="31"/>
      <c r="J8" s="31"/>
      <c r="K8" s="32"/>
      <c r="M8" s="6" t="s">
        <v>5</v>
      </c>
      <c r="N8" s="4" t="s">
        <v>4</v>
      </c>
      <c r="O8" s="31"/>
      <c r="P8" s="31"/>
      <c r="Q8" s="32"/>
      <c r="S8" s="6" t="s">
        <v>5</v>
      </c>
      <c r="T8" s="4" t="s">
        <v>4</v>
      </c>
      <c r="U8" s="31"/>
      <c r="V8" s="31"/>
      <c r="W8" s="32"/>
      <c r="Y8" s="6" t="s">
        <v>5</v>
      </c>
      <c r="Z8" s="4" t="s">
        <v>4</v>
      </c>
      <c r="AA8" s="31"/>
      <c r="AB8" s="31"/>
      <c r="AC8" s="32"/>
      <c r="AE8" s="6" t="s">
        <v>5</v>
      </c>
      <c r="AF8" s="4" t="s">
        <v>4</v>
      </c>
      <c r="AG8" s="31"/>
      <c r="AH8" s="31"/>
      <c r="AI8" s="32"/>
      <c r="AK8" s="6" t="s">
        <v>5</v>
      </c>
      <c r="AL8" s="4" t="s">
        <v>4</v>
      </c>
      <c r="AM8" s="31"/>
      <c r="AN8" s="31"/>
      <c r="AO8" s="32"/>
      <c r="AQ8" s="6" t="s">
        <v>5</v>
      </c>
      <c r="AR8" s="4" t="s">
        <v>4</v>
      </c>
      <c r="AS8" s="31"/>
      <c r="AT8" s="31"/>
      <c r="AU8" s="32"/>
      <c r="AW8" s="6"/>
      <c r="AX8" s="4"/>
      <c r="AY8" s="31"/>
      <c r="AZ8" s="31"/>
      <c r="BA8" s="32"/>
    </row>
    <row r="9" spans="1:50" ht="11.25">
      <c r="A9" s="2">
        <v>5.1</v>
      </c>
      <c r="B9" s="3" t="s">
        <v>31</v>
      </c>
      <c r="C9" s="1">
        <v>10.5</v>
      </c>
      <c r="D9" s="1">
        <v>250</v>
      </c>
      <c r="E9" s="1">
        <f>C9*D9</f>
        <v>2625</v>
      </c>
      <c r="G9" s="2">
        <v>5.1</v>
      </c>
      <c r="H9" s="3" t="s">
        <v>31</v>
      </c>
      <c r="I9" s="1">
        <v>10.5</v>
      </c>
      <c r="J9" s="1">
        <v>250</v>
      </c>
      <c r="K9" s="1">
        <f aca="true" t="shared" si="0" ref="K9:K22">I9*J9</f>
        <v>2625</v>
      </c>
      <c r="M9" s="2">
        <v>6.29</v>
      </c>
      <c r="N9" s="3" t="s">
        <v>31</v>
      </c>
      <c r="O9" s="1">
        <v>4.2</v>
      </c>
      <c r="P9" s="1">
        <v>250</v>
      </c>
      <c r="Q9" s="1">
        <f aca="true" t="shared" si="1" ref="Q9:Q18">O9*P9</f>
        <v>1050</v>
      </c>
      <c r="S9" s="2">
        <v>5.17</v>
      </c>
      <c r="T9" s="8" t="s">
        <v>13</v>
      </c>
      <c r="U9" s="1">
        <v>3.7</v>
      </c>
      <c r="V9" s="1">
        <v>304</v>
      </c>
      <c r="W9" s="1">
        <f>U9*V9</f>
        <v>1124.8</v>
      </c>
      <c r="Y9" s="2">
        <v>5.15</v>
      </c>
      <c r="Z9" s="8" t="s">
        <v>31</v>
      </c>
      <c r="AA9" s="1">
        <v>6.1</v>
      </c>
      <c r="AB9" s="1">
        <v>250</v>
      </c>
      <c r="AC9" s="1">
        <f>AA9*AB9</f>
        <v>1525</v>
      </c>
      <c r="AE9" s="2">
        <v>6.2</v>
      </c>
      <c r="AF9" s="8" t="s">
        <v>41</v>
      </c>
      <c r="AG9" s="1">
        <v>8.9</v>
      </c>
      <c r="AH9" s="1">
        <v>185</v>
      </c>
      <c r="AI9" s="1">
        <f>AG9*AH9</f>
        <v>1646.5</v>
      </c>
      <c r="AK9" s="2">
        <v>6.25</v>
      </c>
      <c r="AL9" s="8" t="s">
        <v>31</v>
      </c>
      <c r="AM9" s="1">
        <v>7.5</v>
      </c>
      <c r="AN9" s="1">
        <v>250</v>
      </c>
      <c r="AO9" s="1">
        <f>AM9*AN9</f>
        <v>1875</v>
      </c>
      <c r="AQ9" s="2">
        <v>8.2</v>
      </c>
      <c r="AR9" s="8" t="s">
        <v>57</v>
      </c>
      <c r="AS9" s="1">
        <v>5</v>
      </c>
      <c r="AT9" s="1">
        <v>55</v>
      </c>
      <c r="AU9" s="1">
        <f aca="true" t="shared" si="2" ref="AU9:AU17">AS9*AT9</f>
        <v>275</v>
      </c>
      <c r="AW9" s="2"/>
      <c r="AX9" s="8"/>
    </row>
    <row r="10" spans="1:50" ht="11.25">
      <c r="A10" s="2">
        <v>6.1</v>
      </c>
      <c r="B10" s="3" t="s">
        <v>31</v>
      </c>
      <c r="C10" s="1">
        <v>10.5</v>
      </c>
      <c r="D10" s="1">
        <v>250</v>
      </c>
      <c r="E10" s="1">
        <f>C10*D10</f>
        <v>2625</v>
      </c>
      <c r="G10" s="2">
        <v>6.15</v>
      </c>
      <c r="H10" s="3" t="s">
        <v>31</v>
      </c>
      <c r="I10" s="1">
        <v>10.5</v>
      </c>
      <c r="J10" s="1">
        <v>250</v>
      </c>
      <c r="K10" s="1">
        <f t="shared" si="0"/>
        <v>2625</v>
      </c>
      <c r="M10" s="2">
        <v>7.34</v>
      </c>
      <c r="N10" s="3" t="s">
        <v>41</v>
      </c>
      <c r="O10" s="1">
        <v>4.2</v>
      </c>
      <c r="P10" s="1">
        <v>185</v>
      </c>
      <c r="Q10" s="1">
        <f t="shared" si="1"/>
        <v>777</v>
      </c>
      <c r="S10" s="2">
        <v>5.41</v>
      </c>
      <c r="T10" s="8" t="s">
        <v>31</v>
      </c>
      <c r="U10" s="1">
        <v>6.1</v>
      </c>
      <c r="V10" s="1">
        <v>250</v>
      </c>
      <c r="W10" s="1">
        <f>U10*V10</f>
        <v>1525</v>
      </c>
      <c r="Y10" s="2">
        <v>5.5</v>
      </c>
      <c r="Z10" s="8" t="s">
        <v>13</v>
      </c>
      <c r="AA10" s="1">
        <v>6.1</v>
      </c>
      <c r="AB10" s="1">
        <v>304</v>
      </c>
      <c r="AC10" s="1">
        <f>AA10*AB10</f>
        <v>1854.3999999999999</v>
      </c>
      <c r="AE10" s="2">
        <v>6.2</v>
      </c>
      <c r="AF10" s="8" t="s">
        <v>15</v>
      </c>
      <c r="AG10" s="1">
        <v>8.9</v>
      </c>
      <c r="AH10" s="1">
        <v>66</v>
      </c>
      <c r="AI10" s="1">
        <f>AG10*AH10</f>
        <v>587.4</v>
      </c>
      <c r="AK10" s="2">
        <v>8.2</v>
      </c>
      <c r="AL10" s="8" t="s">
        <v>48</v>
      </c>
      <c r="AM10" s="1">
        <v>7.5</v>
      </c>
      <c r="AN10" s="1">
        <v>305</v>
      </c>
      <c r="AO10" s="1">
        <f>AM10*AN10</f>
        <v>2287.5</v>
      </c>
      <c r="AQ10" s="2">
        <v>8.57</v>
      </c>
      <c r="AR10" s="8" t="s">
        <v>44</v>
      </c>
      <c r="AS10" s="1">
        <v>6.2</v>
      </c>
      <c r="AT10" s="1">
        <v>125</v>
      </c>
      <c r="AU10" s="1">
        <f t="shared" si="2"/>
        <v>775</v>
      </c>
      <c r="AW10" s="2"/>
      <c r="AX10" s="8"/>
    </row>
    <row r="11" spans="1:50" ht="11.25">
      <c r="A11" s="2">
        <v>6.45</v>
      </c>
      <c r="B11" s="3" t="s">
        <v>31</v>
      </c>
      <c r="C11" s="1">
        <v>10.5</v>
      </c>
      <c r="D11" s="1">
        <v>250</v>
      </c>
      <c r="E11" s="1">
        <f>C11*D11</f>
        <v>2625</v>
      </c>
      <c r="G11" s="2">
        <v>6.5</v>
      </c>
      <c r="H11" s="3" t="s">
        <v>31</v>
      </c>
      <c r="I11" s="1">
        <v>10.5</v>
      </c>
      <c r="J11" s="1">
        <v>250</v>
      </c>
      <c r="K11" s="1">
        <f t="shared" si="0"/>
        <v>2625</v>
      </c>
      <c r="M11" s="2">
        <v>7.34</v>
      </c>
      <c r="N11" s="3" t="s">
        <v>15</v>
      </c>
      <c r="O11" s="1">
        <v>4.2</v>
      </c>
      <c r="P11" s="1">
        <v>66</v>
      </c>
      <c r="Q11" s="1">
        <f t="shared" si="1"/>
        <v>277.2</v>
      </c>
      <c r="S11" s="2">
        <v>6.16</v>
      </c>
      <c r="T11" s="8" t="s">
        <v>13</v>
      </c>
      <c r="U11" s="1">
        <v>6.1</v>
      </c>
      <c r="V11" s="1">
        <v>304</v>
      </c>
      <c r="W11" s="1">
        <f>U11*V11</f>
        <v>1854.3999999999999</v>
      </c>
      <c r="Y11" s="2">
        <v>6.2</v>
      </c>
      <c r="Z11" s="8" t="s">
        <v>31</v>
      </c>
      <c r="AA11" s="1">
        <v>6.1</v>
      </c>
      <c r="AB11" s="1">
        <v>250</v>
      </c>
      <c r="AC11" s="1">
        <f>AA11*AB11</f>
        <v>1525</v>
      </c>
      <c r="AE11" s="2">
        <v>7.3</v>
      </c>
      <c r="AF11" s="8" t="s">
        <v>24</v>
      </c>
      <c r="AG11" s="1">
        <v>8.9</v>
      </c>
      <c r="AH11" s="1">
        <v>28</v>
      </c>
      <c r="AI11" s="1">
        <f>AG11*AH11</f>
        <v>249.20000000000002</v>
      </c>
      <c r="AK11" s="2">
        <v>9.5</v>
      </c>
      <c r="AL11" s="8" t="s">
        <v>31</v>
      </c>
      <c r="AM11" s="1">
        <v>4.5</v>
      </c>
      <c r="AN11" s="1">
        <v>250</v>
      </c>
      <c r="AO11" s="1">
        <f>AM11*AN11</f>
        <v>1125</v>
      </c>
      <c r="AQ11" s="2">
        <v>10.1</v>
      </c>
      <c r="AR11" s="8" t="s">
        <v>24</v>
      </c>
      <c r="AS11" s="1">
        <v>8.5</v>
      </c>
      <c r="AT11" s="1">
        <v>28</v>
      </c>
      <c r="AU11" s="1">
        <f t="shared" si="2"/>
        <v>238</v>
      </c>
      <c r="AW11" s="2"/>
      <c r="AX11" s="8"/>
    </row>
    <row r="12" spans="1:50" ht="11.25">
      <c r="A12" s="2">
        <v>7.25</v>
      </c>
      <c r="B12" s="3" t="s">
        <v>31</v>
      </c>
      <c r="C12" s="1">
        <v>10.5</v>
      </c>
      <c r="D12" s="1">
        <v>250</v>
      </c>
      <c r="E12" s="1">
        <f>C12*D12</f>
        <v>2625</v>
      </c>
      <c r="G12" s="2">
        <v>7.25</v>
      </c>
      <c r="H12" s="3" t="s">
        <v>31</v>
      </c>
      <c r="I12" s="1">
        <v>10.5</v>
      </c>
      <c r="J12" s="1">
        <v>250</v>
      </c>
      <c r="K12" s="1">
        <f t="shared" si="0"/>
        <v>2625</v>
      </c>
      <c r="M12" s="2">
        <v>7.59</v>
      </c>
      <c r="N12" s="3" t="s">
        <v>31</v>
      </c>
      <c r="O12" s="1">
        <v>1.1</v>
      </c>
      <c r="P12" s="1">
        <v>250</v>
      </c>
      <c r="Q12" s="1">
        <f t="shared" si="1"/>
        <v>275</v>
      </c>
      <c r="S12" s="2">
        <v>6.46</v>
      </c>
      <c r="T12" s="8" t="s">
        <v>31</v>
      </c>
      <c r="U12" s="1">
        <v>6.1</v>
      </c>
      <c r="V12" s="1">
        <v>250</v>
      </c>
      <c r="W12" s="1">
        <f>U12*V12</f>
        <v>1525</v>
      </c>
      <c r="Y12" s="2">
        <v>6.55</v>
      </c>
      <c r="Z12" s="8" t="s">
        <v>13</v>
      </c>
      <c r="AA12" s="1">
        <v>6.1</v>
      </c>
      <c r="AB12" s="1">
        <v>304</v>
      </c>
      <c r="AC12" s="1">
        <f>AA12*AB12</f>
        <v>1854.3999999999999</v>
      </c>
      <c r="AE12" s="2">
        <v>8.45</v>
      </c>
      <c r="AF12" s="8" t="s">
        <v>31</v>
      </c>
      <c r="AG12" s="1">
        <v>8.9</v>
      </c>
      <c r="AH12" s="1">
        <v>250</v>
      </c>
      <c r="AI12" s="1">
        <f aca="true" t="shared" si="3" ref="AI12:AI19">AG12*AH12</f>
        <v>2225</v>
      </c>
      <c r="AK12" s="2">
        <v>12.25</v>
      </c>
      <c r="AL12" s="8" t="s">
        <v>48</v>
      </c>
      <c r="AM12" s="1">
        <v>7.5</v>
      </c>
      <c r="AN12" s="1">
        <v>305</v>
      </c>
      <c r="AO12" s="1">
        <f>AM12*AN12</f>
        <v>2287.5</v>
      </c>
      <c r="AQ12" s="2">
        <v>11.42</v>
      </c>
      <c r="AR12" s="8" t="s">
        <v>44</v>
      </c>
      <c r="AS12" s="1">
        <v>6.2</v>
      </c>
      <c r="AT12" s="1">
        <v>125</v>
      </c>
      <c r="AU12" s="1">
        <f t="shared" si="2"/>
        <v>775</v>
      </c>
      <c r="AW12" s="2"/>
      <c r="AX12" s="8"/>
    </row>
    <row r="13" spans="1:50" ht="11.25">
      <c r="A13" s="2">
        <v>7.28</v>
      </c>
      <c r="B13" s="3" t="s">
        <v>41</v>
      </c>
      <c r="C13" s="1">
        <v>8.2</v>
      </c>
      <c r="D13" s="1">
        <v>185</v>
      </c>
      <c r="E13" s="1">
        <f>C13*D13</f>
        <v>1516.9999999999998</v>
      </c>
      <c r="G13" s="2">
        <v>8.15</v>
      </c>
      <c r="H13" s="3" t="s">
        <v>7</v>
      </c>
      <c r="I13" s="1">
        <v>10.5</v>
      </c>
      <c r="J13" s="1">
        <v>1</v>
      </c>
      <c r="K13" s="1">
        <f t="shared" si="0"/>
        <v>10.5</v>
      </c>
      <c r="M13" s="2">
        <v>9.39</v>
      </c>
      <c r="N13" s="3" t="s">
        <v>31</v>
      </c>
      <c r="O13" s="1">
        <v>4.2</v>
      </c>
      <c r="P13" s="1">
        <v>250</v>
      </c>
      <c r="Q13" s="1">
        <f t="shared" si="1"/>
        <v>1050</v>
      </c>
      <c r="S13" s="2">
        <v>7.21</v>
      </c>
      <c r="T13" s="8" t="s">
        <v>31</v>
      </c>
      <c r="U13" s="1">
        <v>6.1</v>
      </c>
      <c r="V13" s="1">
        <v>250</v>
      </c>
      <c r="W13" s="1">
        <f>U13*V13</f>
        <v>1525</v>
      </c>
      <c r="Y13" s="2">
        <v>7.25</v>
      </c>
      <c r="Z13" s="8" t="s">
        <v>31</v>
      </c>
      <c r="AA13" s="1">
        <v>6.1</v>
      </c>
      <c r="AB13" s="1">
        <v>250</v>
      </c>
      <c r="AC13" s="1">
        <f>AA13*AB13</f>
        <v>1525</v>
      </c>
      <c r="AE13" s="2">
        <v>8.5</v>
      </c>
      <c r="AF13" s="8" t="s">
        <v>24</v>
      </c>
      <c r="AG13" s="1">
        <v>8.9</v>
      </c>
      <c r="AH13" s="1">
        <v>28</v>
      </c>
      <c r="AI13" s="1">
        <f t="shared" si="3"/>
        <v>249.20000000000002</v>
      </c>
      <c r="AK13" s="2">
        <v>14.15</v>
      </c>
      <c r="AL13" s="8" t="s">
        <v>31</v>
      </c>
      <c r="AM13" s="1">
        <v>7.5</v>
      </c>
      <c r="AN13" s="1">
        <v>250</v>
      </c>
      <c r="AO13" s="1">
        <f aca="true" t="shared" si="4" ref="AO13:AO18">AM13*AN13</f>
        <v>1875</v>
      </c>
      <c r="AQ13" s="2">
        <v>12.25</v>
      </c>
      <c r="AR13" s="8" t="s">
        <v>58</v>
      </c>
      <c r="AS13" s="1">
        <v>5</v>
      </c>
      <c r="AT13" s="1">
        <v>56</v>
      </c>
      <c r="AU13" s="1">
        <f t="shared" si="2"/>
        <v>280</v>
      </c>
      <c r="AW13" s="2"/>
      <c r="AX13" s="8"/>
    </row>
    <row r="14" spans="1:50" ht="11.25">
      <c r="A14" s="2">
        <v>8.15</v>
      </c>
      <c r="B14" s="3" t="s">
        <v>7</v>
      </c>
      <c r="C14" s="1">
        <v>10.5</v>
      </c>
      <c r="D14" s="1">
        <v>1</v>
      </c>
      <c r="E14" s="1">
        <f aca="true" t="shared" si="5" ref="E14:E59">C14*D14</f>
        <v>10.5</v>
      </c>
      <c r="G14" s="2">
        <v>8.45</v>
      </c>
      <c r="H14" s="3" t="s">
        <v>7</v>
      </c>
      <c r="I14" s="1">
        <v>10.5</v>
      </c>
      <c r="J14" s="1">
        <v>1</v>
      </c>
      <c r="K14" s="1">
        <f t="shared" si="0"/>
        <v>10.5</v>
      </c>
      <c r="M14" s="2">
        <v>13.39</v>
      </c>
      <c r="N14" s="3" t="s">
        <v>31</v>
      </c>
      <c r="O14" s="1">
        <v>4.2</v>
      </c>
      <c r="P14" s="1">
        <v>250</v>
      </c>
      <c r="Q14" s="1">
        <f t="shared" si="1"/>
        <v>1050</v>
      </c>
      <c r="S14" s="2">
        <v>7.21</v>
      </c>
      <c r="T14" s="8" t="s">
        <v>26</v>
      </c>
      <c r="U14" s="1">
        <v>2.4</v>
      </c>
      <c r="V14" s="1">
        <v>54</v>
      </c>
      <c r="W14" s="1">
        <f aca="true" t="shared" si="6" ref="W14:W21">U14*V14</f>
        <v>129.6</v>
      </c>
      <c r="Y14" s="2">
        <v>7.25</v>
      </c>
      <c r="Z14" s="8" t="s">
        <v>41</v>
      </c>
      <c r="AA14" s="1">
        <v>3.7</v>
      </c>
      <c r="AB14" s="1">
        <v>185</v>
      </c>
      <c r="AC14" s="1">
        <f aca="true" t="shared" si="7" ref="AC14:AC21">AA14*AB14</f>
        <v>684.5</v>
      </c>
      <c r="AE14" s="2">
        <v>10.2</v>
      </c>
      <c r="AF14" s="8" t="s">
        <v>25</v>
      </c>
      <c r="AG14" s="1">
        <v>8.9</v>
      </c>
      <c r="AH14" s="1">
        <v>153</v>
      </c>
      <c r="AI14" s="1">
        <f t="shared" si="3"/>
        <v>1361.7</v>
      </c>
      <c r="AK14" s="2">
        <v>15.05</v>
      </c>
      <c r="AL14" s="21" t="s">
        <v>31</v>
      </c>
      <c r="AM14" s="1">
        <v>7.5</v>
      </c>
      <c r="AN14" s="1">
        <v>250</v>
      </c>
      <c r="AO14" s="1">
        <f t="shared" si="4"/>
        <v>1875</v>
      </c>
      <c r="AQ14" s="2">
        <v>14</v>
      </c>
      <c r="AR14" s="8" t="s">
        <v>24</v>
      </c>
      <c r="AS14" s="1">
        <v>8.5</v>
      </c>
      <c r="AT14" s="1">
        <v>28</v>
      </c>
      <c r="AU14" s="1">
        <f t="shared" si="2"/>
        <v>238</v>
      </c>
      <c r="AW14" s="2"/>
      <c r="AX14" s="8"/>
    </row>
    <row r="15" spans="1:50" ht="11.25">
      <c r="A15" s="2">
        <v>8.3</v>
      </c>
      <c r="B15" s="3" t="s">
        <v>31</v>
      </c>
      <c r="C15" s="1">
        <v>10.5</v>
      </c>
      <c r="D15" s="1">
        <v>250</v>
      </c>
      <c r="E15" s="1">
        <f t="shared" si="5"/>
        <v>2625</v>
      </c>
      <c r="G15" s="2">
        <v>9</v>
      </c>
      <c r="H15" s="3" t="s">
        <v>7</v>
      </c>
      <c r="I15" s="1">
        <v>10.5</v>
      </c>
      <c r="J15" s="1">
        <v>1</v>
      </c>
      <c r="K15" s="1">
        <f t="shared" si="0"/>
        <v>10.5</v>
      </c>
      <c r="M15" s="2">
        <v>14.34</v>
      </c>
      <c r="N15" s="3" t="s">
        <v>31</v>
      </c>
      <c r="O15" s="1">
        <v>4.2</v>
      </c>
      <c r="P15" s="1">
        <v>250</v>
      </c>
      <c r="Q15" s="1">
        <f t="shared" si="1"/>
        <v>1050</v>
      </c>
      <c r="S15" s="2">
        <v>7.51</v>
      </c>
      <c r="T15" s="8" t="s">
        <v>31</v>
      </c>
      <c r="U15" s="1">
        <v>6.1</v>
      </c>
      <c r="V15" s="1">
        <v>250</v>
      </c>
      <c r="W15" s="1">
        <f t="shared" si="6"/>
        <v>1525</v>
      </c>
      <c r="Y15" s="2">
        <v>8.05</v>
      </c>
      <c r="Z15" s="8" t="s">
        <v>31</v>
      </c>
      <c r="AA15" s="1">
        <v>6.1</v>
      </c>
      <c r="AB15" s="1">
        <v>250</v>
      </c>
      <c r="AC15" s="1">
        <f t="shared" si="7"/>
        <v>1525</v>
      </c>
      <c r="AE15" s="2">
        <v>12.4</v>
      </c>
      <c r="AF15" s="8" t="s">
        <v>31</v>
      </c>
      <c r="AG15" s="1">
        <v>8.9</v>
      </c>
      <c r="AH15" s="1">
        <v>250</v>
      </c>
      <c r="AI15" s="1">
        <f t="shared" si="3"/>
        <v>2225</v>
      </c>
      <c r="AK15" s="2">
        <v>15.05</v>
      </c>
      <c r="AL15" s="8" t="s">
        <v>43</v>
      </c>
      <c r="AM15" s="1">
        <v>7.5</v>
      </c>
      <c r="AN15" s="1">
        <v>54</v>
      </c>
      <c r="AO15" s="1">
        <f t="shared" si="4"/>
        <v>405</v>
      </c>
      <c r="AQ15" s="2">
        <v>15.57</v>
      </c>
      <c r="AR15" s="8" t="s">
        <v>44</v>
      </c>
      <c r="AS15" s="1">
        <v>6.2</v>
      </c>
      <c r="AT15" s="1">
        <v>125</v>
      </c>
      <c r="AU15" s="1">
        <f t="shared" si="2"/>
        <v>775</v>
      </c>
      <c r="AW15" s="2"/>
      <c r="AX15" s="8"/>
    </row>
    <row r="16" spans="1:53" ht="11.25">
      <c r="A16" s="2">
        <v>8.45</v>
      </c>
      <c r="B16" s="3" t="s">
        <v>7</v>
      </c>
      <c r="C16" s="1">
        <v>10.5</v>
      </c>
      <c r="D16" s="1">
        <v>1</v>
      </c>
      <c r="E16" s="1">
        <f t="shared" si="5"/>
        <v>10.5</v>
      </c>
      <c r="G16" s="2">
        <v>9.15</v>
      </c>
      <c r="H16" s="3" t="s">
        <v>38</v>
      </c>
      <c r="I16" s="1">
        <v>10.5</v>
      </c>
      <c r="J16" s="1">
        <v>55</v>
      </c>
      <c r="K16" s="1">
        <f t="shared" si="0"/>
        <v>577.5</v>
      </c>
      <c r="M16" s="2">
        <v>15.09</v>
      </c>
      <c r="N16" s="3" t="s">
        <v>31</v>
      </c>
      <c r="O16" s="1">
        <v>4.2</v>
      </c>
      <c r="P16" s="1">
        <v>250</v>
      </c>
      <c r="Q16" s="1">
        <f t="shared" si="1"/>
        <v>1050</v>
      </c>
      <c r="S16" s="2">
        <v>7.57</v>
      </c>
      <c r="T16" s="8" t="s">
        <v>26</v>
      </c>
      <c r="U16" s="1">
        <v>3.7</v>
      </c>
      <c r="V16" s="1">
        <v>54</v>
      </c>
      <c r="W16" s="1">
        <f t="shared" si="6"/>
        <v>199.8</v>
      </c>
      <c r="Y16" s="2">
        <v>8.35</v>
      </c>
      <c r="Z16" s="8" t="s">
        <v>13</v>
      </c>
      <c r="AA16" s="1">
        <v>6.1</v>
      </c>
      <c r="AB16" s="1">
        <v>304</v>
      </c>
      <c r="AC16" s="1">
        <f t="shared" si="7"/>
        <v>1854.3999999999999</v>
      </c>
      <c r="AE16" s="2">
        <v>12.4</v>
      </c>
      <c r="AF16" s="8" t="s">
        <v>24</v>
      </c>
      <c r="AG16" s="1">
        <v>8.9</v>
      </c>
      <c r="AH16" s="1">
        <v>28</v>
      </c>
      <c r="AI16" s="1">
        <f t="shared" si="3"/>
        <v>249.20000000000002</v>
      </c>
      <c r="AK16" s="2">
        <v>15.3</v>
      </c>
      <c r="AL16" s="8" t="s">
        <v>7</v>
      </c>
      <c r="AM16" s="1">
        <v>7.5</v>
      </c>
      <c r="AN16" s="1">
        <v>1</v>
      </c>
      <c r="AO16" s="1">
        <f t="shared" si="4"/>
        <v>7.5</v>
      </c>
      <c r="AQ16" s="2">
        <v>17.32</v>
      </c>
      <c r="AR16" s="8" t="s">
        <v>45</v>
      </c>
      <c r="AS16" s="1">
        <v>6.2</v>
      </c>
      <c r="AT16" s="1">
        <v>27</v>
      </c>
      <c r="AU16" s="1">
        <f t="shared" si="2"/>
        <v>167.4</v>
      </c>
      <c r="AW16" s="2"/>
      <c r="AX16" s="8"/>
      <c r="BA16" s="7"/>
    </row>
    <row r="17" spans="1:50" ht="11.25">
      <c r="A17" s="2">
        <v>9</v>
      </c>
      <c r="B17" s="3" t="s">
        <v>7</v>
      </c>
      <c r="C17" s="1">
        <v>10.5</v>
      </c>
      <c r="D17" s="1">
        <v>1</v>
      </c>
      <c r="E17" s="1">
        <f t="shared" si="5"/>
        <v>10.5</v>
      </c>
      <c r="G17" s="2">
        <v>9.2</v>
      </c>
      <c r="H17" s="3" t="s">
        <v>31</v>
      </c>
      <c r="I17" s="1">
        <v>10.5</v>
      </c>
      <c r="J17" s="1">
        <v>250</v>
      </c>
      <c r="K17" s="1">
        <f t="shared" si="0"/>
        <v>2625</v>
      </c>
      <c r="M17" s="2">
        <v>15.49</v>
      </c>
      <c r="N17" s="3" t="s">
        <v>31</v>
      </c>
      <c r="O17" s="1">
        <v>1.1</v>
      </c>
      <c r="P17" s="1">
        <v>250</v>
      </c>
      <c r="Q17" s="1">
        <f t="shared" si="1"/>
        <v>275</v>
      </c>
      <c r="S17" s="2">
        <v>8.31</v>
      </c>
      <c r="T17" s="8" t="s">
        <v>31</v>
      </c>
      <c r="U17" s="1">
        <v>2.4</v>
      </c>
      <c r="V17" s="1">
        <v>250</v>
      </c>
      <c r="W17" s="1">
        <f t="shared" si="6"/>
        <v>600</v>
      </c>
      <c r="Y17" s="2">
        <v>9.4</v>
      </c>
      <c r="Z17" s="8" t="s">
        <v>8</v>
      </c>
      <c r="AA17" s="1">
        <v>6.1</v>
      </c>
      <c r="AB17" s="1">
        <v>360</v>
      </c>
      <c r="AC17" s="1">
        <f t="shared" si="7"/>
        <v>2196</v>
      </c>
      <c r="AE17" s="2">
        <v>14</v>
      </c>
      <c r="AF17" s="8" t="s">
        <v>24</v>
      </c>
      <c r="AG17" s="1">
        <v>8.9</v>
      </c>
      <c r="AH17" s="1">
        <v>28</v>
      </c>
      <c r="AI17" s="1">
        <f t="shared" si="3"/>
        <v>249.20000000000002</v>
      </c>
      <c r="AK17" s="2">
        <v>16.05</v>
      </c>
      <c r="AL17" s="8" t="s">
        <v>36</v>
      </c>
      <c r="AM17" s="1">
        <v>7.5</v>
      </c>
      <c r="AN17" s="1">
        <v>250</v>
      </c>
      <c r="AO17" s="1">
        <f t="shared" si="4"/>
        <v>1875</v>
      </c>
      <c r="AQ17" s="2">
        <v>18.55</v>
      </c>
      <c r="AR17" s="8" t="s">
        <v>44</v>
      </c>
      <c r="AS17" s="1">
        <v>8.5</v>
      </c>
      <c r="AT17" s="1">
        <v>125</v>
      </c>
      <c r="AU17" s="1">
        <f t="shared" si="2"/>
        <v>1062.5</v>
      </c>
      <c r="AW17" s="2"/>
      <c r="AX17" s="8"/>
    </row>
    <row r="18" spans="1:50" ht="11.25">
      <c r="A18" s="2">
        <v>9.15</v>
      </c>
      <c r="B18" s="3" t="s">
        <v>7</v>
      </c>
      <c r="C18" s="1">
        <v>10.5</v>
      </c>
      <c r="D18" s="1">
        <v>1</v>
      </c>
      <c r="E18" s="1">
        <f t="shared" si="5"/>
        <v>10.5</v>
      </c>
      <c r="G18" s="2">
        <v>9.3</v>
      </c>
      <c r="H18" s="3" t="s">
        <v>7</v>
      </c>
      <c r="I18" s="1">
        <v>10.5</v>
      </c>
      <c r="J18" s="1">
        <v>1</v>
      </c>
      <c r="K18" s="1">
        <f t="shared" si="0"/>
        <v>10.5</v>
      </c>
      <c r="M18" s="2">
        <v>16.34</v>
      </c>
      <c r="N18" s="3" t="s">
        <v>31</v>
      </c>
      <c r="O18" s="1">
        <v>4.2</v>
      </c>
      <c r="P18" s="1">
        <v>250</v>
      </c>
      <c r="Q18" s="1">
        <f t="shared" si="1"/>
        <v>1050</v>
      </c>
      <c r="S18" s="2">
        <v>9.01</v>
      </c>
      <c r="T18" s="8" t="s">
        <v>31</v>
      </c>
      <c r="U18" s="1">
        <v>2.4</v>
      </c>
      <c r="V18" s="1">
        <v>250</v>
      </c>
      <c r="W18" s="1">
        <f t="shared" si="6"/>
        <v>600</v>
      </c>
      <c r="Y18" s="2">
        <v>10.2</v>
      </c>
      <c r="Z18" s="8" t="s">
        <v>31</v>
      </c>
      <c r="AA18" s="1">
        <v>6.1</v>
      </c>
      <c r="AB18" s="1">
        <v>250</v>
      </c>
      <c r="AC18" s="1">
        <f t="shared" si="7"/>
        <v>1525</v>
      </c>
      <c r="AE18" s="2">
        <v>14.25</v>
      </c>
      <c r="AF18" s="8" t="s">
        <v>41</v>
      </c>
      <c r="AG18" s="1">
        <v>8.9</v>
      </c>
      <c r="AH18" s="1">
        <v>185</v>
      </c>
      <c r="AI18" s="1">
        <f t="shared" si="3"/>
        <v>1646.5</v>
      </c>
      <c r="AK18" s="2">
        <v>18.2</v>
      </c>
      <c r="AL18" s="8" t="s">
        <v>56</v>
      </c>
      <c r="AM18" s="1">
        <v>7.5</v>
      </c>
      <c r="AN18" s="1">
        <v>251</v>
      </c>
      <c r="AO18" s="1">
        <f t="shared" si="4"/>
        <v>1882.5</v>
      </c>
      <c r="AQ18" s="2"/>
      <c r="AR18" s="8"/>
      <c r="AU18" s="7">
        <f>SUM(AU9:AU17)</f>
        <v>4585.9</v>
      </c>
      <c r="AW18" s="2"/>
      <c r="AX18" s="8"/>
    </row>
    <row r="19" spans="1:50" ht="11.25">
      <c r="A19" s="2">
        <v>9.3</v>
      </c>
      <c r="B19" s="3">
        <v>6</v>
      </c>
      <c r="C19" s="1">
        <v>10.5</v>
      </c>
      <c r="D19" s="1">
        <v>1</v>
      </c>
      <c r="E19" s="1">
        <f t="shared" si="5"/>
        <v>10.5</v>
      </c>
      <c r="G19" s="2">
        <v>9.45</v>
      </c>
      <c r="H19" s="3" t="s">
        <v>7</v>
      </c>
      <c r="I19" s="1">
        <v>10.5</v>
      </c>
      <c r="J19" s="1">
        <v>1</v>
      </c>
      <c r="K19" s="1">
        <f t="shared" si="0"/>
        <v>10.5</v>
      </c>
      <c r="M19" s="2"/>
      <c r="N19" s="3"/>
      <c r="Q19" s="7">
        <f>SUM(Q9:Q18)</f>
        <v>7904.2</v>
      </c>
      <c r="S19" s="2">
        <v>9.01</v>
      </c>
      <c r="T19" s="8" t="s">
        <v>26</v>
      </c>
      <c r="U19" s="1">
        <v>6.1</v>
      </c>
      <c r="V19" s="1">
        <v>54</v>
      </c>
      <c r="W19" s="1">
        <f t="shared" si="6"/>
        <v>329.4</v>
      </c>
      <c r="Y19" s="2">
        <v>10.55</v>
      </c>
      <c r="Z19" s="8" t="s">
        <v>13</v>
      </c>
      <c r="AA19" s="1">
        <v>6.1</v>
      </c>
      <c r="AB19" s="1">
        <v>304</v>
      </c>
      <c r="AC19" s="1">
        <f t="shared" si="7"/>
        <v>1854.3999999999999</v>
      </c>
      <c r="AE19" s="2">
        <v>14.25</v>
      </c>
      <c r="AF19" s="8" t="s">
        <v>15</v>
      </c>
      <c r="AG19" s="1">
        <v>8.9</v>
      </c>
      <c r="AH19" s="1">
        <v>66</v>
      </c>
      <c r="AI19" s="1">
        <f t="shared" si="3"/>
        <v>587.4</v>
      </c>
      <c r="AK19" s="2"/>
      <c r="AL19" s="8"/>
      <c r="AO19" s="7">
        <f>SUM(AO9:AO18)</f>
        <v>15495</v>
      </c>
      <c r="AQ19" s="2" t="s">
        <v>14</v>
      </c>
      <c r="AR19" s="8"/>
      <c r="AW19" s="2"/>
      <c r="AX19" s="8"/>
    </row>
    <row r="20" spans="1:50" ht="11.25">
      <c r="A20" s="2">
        <v>9.45</v>
      </c>
      <c r="B20" s="3" t="s">
        <v>32</v>
      </c>
      <c r="C20" s="1">
        <v>10.5</v>
      </c>
      <c r="D20" s="1">
        <v>251</v>
      </c>
      <c r="E20" s="1">
        <f t="shared" si="5"/>
        <v>2635.5</v>
      </c>
      <c r="G20" s="2">
        <v>10</v>
      </c>
      <c r="H20" s="3" t="s">
        <v>8</v>
      </c>
      <c r="I20" s="1">
        <v>10.5</v>
      </c>
      <c r="J20" s="1">
        <v>360</v>
      </c>
      <c r="K20" s="1">
        <f t="shared" si="0"/>
        <v>3780</v>
      </c>
      <c r="M20" s="2"/>
      <c r="N20" s="3"/>
      <c r="Q20" s="7"/>
      <c r="S20" s="2">
        <v>9.07</v>
      </c>
      <c r="T20" s="8" t="s">
        <v>42</v>
      </c>
      <c r="U20" s="1">
        <v>3.7</v>
      </c>
      <c r="V20" s="1">
        <v>312</v>
      </c>
      <c r="W20" s="1">
        <f t="shared" si="6"/>
        <v>1154.4</v>
      </c>
      <c r="Y20" s="2">
        <v>10.55</v>
      </c>
      <c r="Z20" s="8" t="s">
        <v>23</v>
      </c>
      <c r="AA20" s="1">
        <v>3.7</v>
      </c>
      <c r="AB20" s="1">
        <v>56</v>
      </c>
      <c r="AC20" s="1">
        <f t="shared" si="7"/>
        <v>207.20000000000002</v>
      </c>
      <c r="AE20" s="2">
        <v>15.2</v>
      </c>
      <c r="AF20" s="8" t="s">
        <v>24</v>
      </c>
      <c r="AG20" s="1">
        <v>8.9</v>
      </c>
      <c r="AH20" s="1">
        <v>28</v>
      </c>
      <c r="AI20" s="1">
        <f aca="true" t="shared" si="8" ref="AI20:AI25">AG20*AH20</f>
        <v>249.20000000000002</v>
      </c>
      <c r="AK20" s="2"/>
      <c r="AL20" s="8"/>
      <c r="AQ20" s="2">
        <v>8.41</v>
      </c>
      <c r="AR20" s="8" t="s">
        <v>57</v>
      </c>
      <c r="AS20" s="1">
        <v>5</v>
      </c>
      <c r="AT20" s="1">
        <v>55</v>
      </c>
      <c r="AU20" s="1">
        <f aca="true" t="shared" si="9" ref="AU20:AU28">AS20*AT20</f>
        <v>275</v>
      </c>
      <c r="AW20" s="2"/>
      <c r="AX20" s="8"/>
    </row>
    <row r="21" spans="1:50" ht="11.25">
      <c r="A21" s="2">
        <v>10</v>
      </c>
      <c r="B21" s="3" t="s">
        <v>7</v>
      </c>
      <c r="C21" s="1">
        <v>10.5</v>
      </c>
      <c r="D21" s="1">
        <v>1</v>
      </c>
      <c r="E21" s="1">
        <f t="shared" si="5"/>
        <v>10.5</v>
      </c>
      <c r="G21" s="2">
        <v>10.15</v>
      </c>
      <c r="H21" s="3" t="s">
        <v>7</v>
      </c>
      <c r="I21" s="1">
        <v>10.5</v>
      </c>
      <c r="J21" s="1">
        <v>1</v>
      </c>
      <c r="K21" s="1">
        <f t="shared" si="0"/>
        <v>10.5</v>
      </c>
      <c r="M21" s="2"/>
      <c r="N21" s="3"/>
      <c r="S21" s="2">
        <v>9.47</v>
      </c>
      <c r="T21" s="8" t="s">
        <v>31</v>
      </c>
      <c r="U21" s="1">
        <v>3.7</v>
      </c>
      <c r="V21" s="1">
        <v>250</v>
      </c>
      <c r="W21" s="1">
        <f t="shared" si="6"/>
        <v>925</v>
      </c>
      <c r="Y21" s="2">
        <v>11.35</v>
      </c>
      <c r="Z21" s="8" t="s">
        <v>31</v>
      </c>
      <c r="AA21" s="1">
        <v>6.1</v>
      </c>
      <c r="AB21" s="1">
        <v>250</v>
      </c>
      <c r="AC21" s="1">
        <f t="shared" si="7"/>
        <v>1525</v>
      </c>
      <c r="AE21" s="2">
        <v>15.45</v>
      </c>
      <c r="AF21" s="8" t="s">
        <v>44</v>
      </c>
      <c r="AG21" s="1">
        <v>8.9</v>
      </c>
      <c r="AH21" s="1">
        <v>125</v>
      </c>
      <c r="AI21" s="1">
        <f t="shared" si="8"/>
        <v>1112.5</v>
      </c>
      <c r="AK21" s="2"/>
      <c r="AL21" s="8"/>
      <c r="AO21" s="7"/>
      <c r="AQ21" s="2">
        <v>9.19</v>
      </c>
      <c r="AR21" s="8" t="s">
        <v>44</v>
      </c>
      <c r="AS21" s="1">
        <v>6.2</v>
      </c>
      <c r="AT21" s="1">
        <v>125</v>
      </c>
      <c r="AU21" s="1">
        <f t="shared" si="9"/>
        <v>775</v>
      </c>
      <c r="AW21" s="2"/>
      <c r="AX21" s="8"/>
    </row>
    <row r="22" spans="1:50" ht="11.25">
      <c r="A22" s="2">
        <v>10.15</v>
      </c>
      <c r="B22" s="3" t="s">
        <v>7</v>
      </c>
      <c r="C22" s="1">
        <v>10.5</v>
      </c>
      <c r="D22" s="1">
        <v>1</v>
      </c>
      <c r="E22" s="1">
        <f t="shared" si="5"/>
        <v>10.5</v>
      </c>
      <c r="G22" s="2">
        <v>10.3</v>
      </c>
      <c r="H22" s="3" t="s">
        <v>7</v>
      </c>
      <c r="I22" s="1">
        <v>10.5</v>
      </c>
      <c r="J22" s="1">
        <v>1</v>
      </c>
      <c r="K22" s="1">
        <f t="shared" si="0"/>
        <v>10.5</v>
      </c>
      <c r="M22" s="2"/>
      <c r="N22" s="3"/>
      <c r="S22" s="2">
        <v>10.06</v>
      </c>
      <c r="T22" s="8" t="s">
        <v>8</v>
      </c>
      <c r="U22" s="1">
        <v>6.1</v>
      </c>
      <c r="V22" s="1">
        <v>360</v>
      </c>
      <c r="W22" s="1">
        <f>U22*V22</f>
        <v>2196</v>
      </c>
      <c r="Y22" s="2">
        <v>12.05</v>
      </c>
      <c r="Z22" s="8" t="s">
        <v>21</v>
      </c>
      <c r="AA22" s="1">
        <v>3.7</v>
      </c>
      <c r="AB22" s="1">
        <v>361</v>
      </c>
      <c r="AC22" s="1">
        <f>AA22*AB22</f>
        <v>1335.7</v>
      </c>
      <c r="AE22" s="2">
        <v>16.3</v>
      </c>
      <c r="AF22" s="8" t="s">
        <v>45</v>
      </c>
      <c r="AG22" s="1">
        <v>8.9</v>
      </c>
      <c r="AH22" s="1">
        <v>27</v>
      </c>
      <c r="AI22" s="1">
        <f t="shared" si="8"/>
        <v>240.3</v>
      </c>
      <c r="AK22" s="2"/>
      <c r="AL22" s="21"/>
      <c r="AQ22" s="2">
        <v>10.39</v>
      </c>
      <c r="AR22" s="8" t="s">
        <v>24</v>
      </c>
      <c r="AS22" s="1">
        <v>6.2</v>
      </c>
      <c r="AT22" s="1">
        <v>28</v>
      </c>
      <c r="AU22" s="1">
        <f t="shared" si="9"/>
        <v>173.6</v>
      </c>
      <c r="AW22" s="2"/>
      <c r="AX22" s="8"/>
    </row>
    <row r="23" spans="1:50" ht="11.25">
      <c r="A23" s="2">
        <v>10.3</v>
      </c>
      <c r="B23" s="3" t="s">
        <v>7</v>
      </c>
      <c r="C23" s="1">
        <v>10.5</v>
      </c>
      <c r="D23" s="1">
        <v>1</v>
      </c>
      <c r="E23" s="1">
        <f t="shared" si="5"/>
        <v>10.5</v>
      </c>
      <c r="G23" s="2">
        <v>10.45</v>
      </c>
      <c r="H23" s="3" t="s">
        <v>7</v>
      </c>
      <c r="I23" s="1">
        <v>10.5</v>
      </c>
      <c r="J23" s="1">
        <v>1</v>
      </c>
      <c r="K23" s="1">
        <f aca="true" t="shared" si="10" ref="K23:K31">I23*J23</f>
        <v>10.5</v>
      </c>
      <c r="M23" s="2" t="s">
        <v>11</v>
      </c>
      <c r="N23" s="3"/>
      <c r="S23" s="2">
        <v>10.51</v>
      </c>
      <c r="T23" s="8" t="s">
        <v>31</v>
      </c>
      <c r="U23" s="1">
        <v>6.1</v>
      </c>
      <c r="V23" s="1">
        <v>250</v>
      </c>
      <c r="W23" s="1">
        <f>U23*V23</f>
        <v>1525</v>
      </c>
      <c r="Y23" s="2">
        <v>13.05</v>
      </c>
      <c r="Z23" s="8" t="s">
        <v>31</v>
      </c>
      <c r="AA23" s="1">
        <v>6.1</v>
      </c>
      <c r="AB23" s="1">
        <v>250</v>
      </c>
      <c r="AC23" s="1">
        <f>AA23*AB23</f>
        <v>1525</v>
      </c>
      <c r="AE23" s="2">
        <v>17.05</v>
      </c>
      <c r="AF23" s="8" t="s">
        <v>44</v>
      </c>
      <c r="AG23" s="1">
        <v>8.9</v>
      </c>
      <c r="AH23" s="1">
        <v>125</v>
      </c>
      <c r="AI23" s="1">
        <f t="shared" si="8"/>
        <v>1112.5</v>
      </c>
      <c r="AK23" s="2"/>
      <c r="AL23" s="8"/>
      <c r="AQ23" s="2">
        <v>12.04</v>
      </c>
      <c r="AR23" s="8" t="s">
        <v>44</v>
      </c>
      <c r="AS23" s="1">
        <v>6.2</v>
      </c>
      <c r="AT23" s="1">
        <v>125</v>
      </c>
      <c r="AU23" s="1">
        <f t="shared" si="9"/>
        <v>775</v>
      </c>
      <c r="AW23" s="2"/>
      <c r="AX23" s="8"/>
    </row>
    <row r="24" spans="1:50" ht="11.25">
      <c r="A24" s="2">
        <v>10.45</v>
      </c>
      <c r="B24" s="3" t="s">
        <v>8</v>
      </c>
      <c r="C24" s="1">
        <v>10.5</v>
      </c>
      <c r="D24" s="1">
        <v>360</v>
      </c>
      <c r="E24" s="1">
        <f t="shared" si="5"/>
        <v>3780</v>
      </c>
      <c r="G24" s="2">
        <v>11</v>
      </c>
      <c r="H24" s="3" t="s">
        <v>32</v>
      </c>
      <c r="I24" s="1">
        <v>10.5</v>
      </c>
      <c r="J24" s="1">
        <v>251</v>
      </c>
      <c r="K24" s="1">
        <f t="shared" si="10"/>
        <v>2635.5</v>
      </c>
      <c r="M24" s="2">
        <v>6.15</v>
      </c>
      <c r="N24" s="3" t="s">
        <v>31</v>
      </c>
      <c r="O24" s="1">
        <v>1.1</v>
      </c>
      <c r="P24" s="1">
        <v>250</v>
      </c>
      <c r="Q24" s="1">
        <f aca="true" t="shared" si="11" ref="Q24:Q35">O24*P24</f>
        <v>275</v>
      </c>
      <c r="S24" s="2">
        <v>11.21</v>
      </c>
      <c r="T24" s="8" t="s">
        <v>13</v>
      </c>
      <c r="U24" s="1">
        <v>6.1</v>
      </c>
      <c r="V24" s="1">
        <v>304</v>
      </c>
      <c r="W24" s="1">
        <f>U24*V24</f>
        <v>1854.3999999999999</v>
      </c>
      <c r="Y24" s="2">
        <v>13.35</v>
      </c>
      <c r="Z24" s="8" t="s">
        <v>31</v>
      </c>
      <c r="AA24" s="1">
        <v>6.1</v>
      </c>
      <c r="AB24" s="1">
        <v>250</v>
      </c>
      <c r="AC24" s="1">
        <f>AA24*AB24</f>
        <v>1525</v>
      </c>
      <c r="AE24" s="2">
        <v>19</v>
      </c>
      <c r="AF24" s="8" t="s">
        <v>46</v>
      </c>
      <c r="AG24" s="1">
        <v>8.9</v>
      </c>
      <c r="AH24" s="1">
        <v>152</v>
      </c>
      <c r="AI24" s="1">
        <f t="shared" si="8"/>
        <v>1352.8</v>
      </c>
      <c r="AK24" s="2" t="s">
        <v>14</v>
      </c>
      <c r="AL24" s="8"/>
      <c r="AQ24" s="2">
        <v>12.46</v>
      </c>
      <c r="AR24" s="8" t="s">
        <v>59</v>
      </c>
      <c r="AS24" s="1">
        <v>5</v>
      </c>
      <c r="AT24" s="1">
        <v>56</v>
      </c>
      <c r="AU24" s="1">
        <f t="shared" si="9"/>
        <v>280</v>
      </c>
      <c r="AW24" s="2"/>
      <c r="AX24" s="8"/>
    </row>
    <row r="25" spans="1:53" ht="11.25">
      <c r="A25" s="2">
        <v>11</v>
      </c>
      <c r="B25" s="3" t="s">
        <v>7</v>
      </c>
      <c r="C25" s="1">
        <v>10.5</v>
      </c>
      <c r="D25" s="1">
        <v>1</v>
      </c>
      <c r="E25" s="1">
        <f t="shared" si="5"/>
        <v>10.5</v>
      </c>
      <c r="G25" s="2">
        <v>11.15</v>
      </c>
      <c r="H25" s="3" t="s">
        <v>7</v>
      </c>
      <c r="I25" s="1">
        <v>10.5</v>
      </c>
      <c r="J25" s="1">
        <v>1</v>
      </c>
      <c r="K25" s="1">
        <f t="shared" si="10"/>
        <v>10.5</v>
      </c>
      <c r="M25" s="2">
        <v>7.05</v>
      </c>
      <c r="N25" s="3" t="s">
        <v>41</v>
      </c>
      <c r="O25" s="1">
        <v>1.1</v>
      </c>
      <c r="P25" s="1">
        <v>185</v>
      </c>
      <c r="Q25" s="1">
        <f t="shared" si="11"/>
        <v>203.50000000000003</v>
      </c>
      <c r="S25" s="2">
        <v>11.27</v>
      </c>
      <c r="T25" s="8" t="s">
        <v>22</v>
      </c>
      <c r="U25" s="1">
        <v>3.7</v>
      </c>
      <c r="V25" s="1">
        <v>57</v>
      </c>
      <c r="W25" s="1">
        <f aca="true" t="shared" si="12" ref="W25:W33">U25*V25</f>
        <v>210.9</v>
      </c>
      <c r="Y25" s="2">
        <v>14.05</v>
      </c>
      <c r="Z25" s="8" t="s">
        <v>13</v>
      </c>
      <c r="AA25" s="1">
        <v>6.1</v>
      </c>
      <c r="AB25" s="1">
        <v>304</v>
      </c>
      <c r="AC25" s="1">
        <f>AA25*AB25</f>
        <v>1854.3999999999999</v>
      </c>
      <c r="AE25" s="2">
        <v>20.05</v>
      </c>
      <c r="AF25" s="8" t="s">
        <v>46</v>
      </c>
      <c r="AG25" s="1">
        <v>8.9</v>
      </c>
      <c r="AH25" s="1">
        <v>152</v>
      </c>
      <c r="AI25" s="1">
        <f t="shared" si="8"/>
        <v>1352.8</v>
      </c>
      <c r="AK25" s="2">
        <v>5.29</v>
      </c>
      <c r="AL25" s="21" t="s">
        <v>31</v>
      </c>
      <c r="AM25" s="1">
        <v>7.5</v>
      </c>
      <c r="AN25" s="1">
        <v>250</v>
      </c>
      <c r="AO25" s="1">
        <f>AM25*AN25</f>
        <v>1875</v>
      </c>
      <c r="AQ25" s="2">
        <v>14.34</v>
      </c>
      <c r="AR25" s="8" t="s">
        <v>24</v>
      </c>
      <c r="AS25" s="1">
        <v>8.5</v>
      </c>
      <c r="AT25" s="1">
        <v>28</v>
      </c>
      <c r="AU25" s="1">
        <f t="shared" si="9"/>
        <v>238</v>
      </c>
      <c r="AW25" s="2"/>
      <c r="AX25" s="8"/>
      <c r="BA25" s="7"/>
    </row>
    <row r="26" spans="1:47" ht="11.25">
      <c r="A26" s="2">
        <v>11.15</v>
      </c>
      <c r="B26" s="3" t="s">
        <v>7</v>
      </c>
      <c r="C26" s="1">
        <v>10.5</v>
      </c>
      <c r="D26" s="1">
        <v>1</v>
      </c>
      <c r="E26" s="1">
        <f t="shared" si="5"/>
        <v>10.5</v>
      </c>
      <c r="G26" s="2">
        <v>11.2</v>
      </c>
      <c r="H26" s="3" t="s">
        <v>39</v>
      </c>
      <c r="I26" s="1">
        <v>10.5</v>
      </c>
      <c r="J26" s="1">
        <v>109</v>
      </c>
      <c r="K26" s="1">
        <f t="shared" si="10"/>
        <v>1144.5</v>
      </c>
      <c r="M26" s="2">
        <v>7.2</v>
      </c>
      <c r="N26" s="3" t="s">
        <v>15</v>
      </c>
      <c r="O26" s="1">
        <v>1.1</v>
      </c>
      <c r="P26" s="1">
        <v>66</v>
      </c>
      <c r="Q26" s="1">
        <f t="shared" si="11"/>
        <v>72.60000000000001</v>
      </c>
      <c r="S26" s="2">
        <v>12.01</v>
      </c>
      <c r="T26" s="8" t="s">
        <v>31</v>
      </c>
      <c r="U26" s="1">
        <v>2.4</v>
      </c>
      <c r="V26" s="1">
        <v>250</v>
      </c>
      <c r="W26" s="1">
        <f t="shared" si="12"/>
        <v>600</v>
      </c>
      <c r="Y26" s="2">
        <v>14.4</v>
      </c>
      <c r="Z26" s="8" t="s">
        <v>31</v>
      </c>
      <c r="AA26" s="1">
        <v>6.1</v>
      </c>
      <c r="AB26" s="1">
        <v>250</v>
      </c>
      <c r="AC26" s="1">
        <f>AA26*AB26</f>
        <v>1525</v>
      </c>
      <c r="AE26" s="2"/>
      <c r="AF26" s="8"/>
      <c r="AI26" s="7">
        <f>SUM(AI9:AI25)</f>
        <v>16696.4</v>
      </c>
      <c r="AK26" s="2">
        <v>9.29</v>
      </c>
      <c r="AL26" s="8" t="s">
        <v>48</v>
      </c>
      <c r="AM26" s="1">
        <v>7.5</v>
      </c>
      <c r="AN26" s="1">
        <v>305</v>
      </c>
      <c r="AO26" s="1">
        <f>AM26*AN26</f>
        <v>2287.5</v>
      </c>
      <c r="AQ26" s="2">
        <v>16.14</v>
      </c>
      <c r="AR26" s="8" t="s">
        <v>44</v>
      </c>
      <c r="AS26" s="1">
        <v>6.2</v>
      </c>
      <c r="AT26" s="1">
        <v>125</v>
      </c>
      <c r="AU26" s="1">
        <f t="shared" si="9"/>
        <v>775</v>
      </c>
    </row>
    <row r="27" spans="1:47" ht="11.25">
      <c r="A27" s="2">
        <v>11.3</v>
      </c>
      <c r="B27" s="3" t="s">
        <v>32</v>
      </c>
      <c r="C27" s="1">
        <v>10.5</v>
      </c>
      <c r="D27" s="1">
        <v>251</v>
      </c>
      <c r="E27" s="1">
        <f t="shared" si="5"/>
        <v>2635.5</v>
      </c>
      <c r="G27" s="2">
        <v>11.3</v>
      </c>
      <c r="H27" s="3" t="s">
        <v>7</v>
      </c>
      <c r="I27" s="1">
        <v>10.5</v>
      </c>
      <c r="J27" s="1">
        <v>1</v>
      </c>
      <c r="K27" s="1">
        <f t="shared" si="10"/>
        <v>10.5</v>
      </c>
      <c r="M27" s="2">
        <v>7.32</v>
      </c>
      <c r="N27" s="1" t="s">
        <v>31</v>
      </c>
      <c r="O27" s="1">
        <v>4.2</v>
      </c>
      <c r="P27" s="1">
        <v>250</v>
      </c>
      <c r="Q27" s="1">
        <f t="shared" si="11"/>
        <v>1050</v>
      </c>
      <c r="S27" s="2">
        <v>12.32</v>
      </c>
      <c r="T27" s="8" t="s">
        <v>31</v>
      </c>
      <c r="U27" s="1">
        <v>3.7</v>
      </c>
      <c r="V27" s="1">
        <v>250</v>
      </c>
      <c r="W27" s="1">
        <f t="shared" si="12"/>
        <v>925</v>
      </c>
      <c r="Y27" s="2">
        <v>15.05</v>
      </c>
      <c r="Z27" s="8" t="s">
        <v>20</v>
      </c>
      <c r="AA27" s="1">
        <v>6.1</v>
      </c>
      <c r="AB27" s="1">
        <v>111</v>
      </c>
      <c r="AC27" s="1">
        <f aca="true" t="shared" si="13" ref="AC27:AC32">AA27*AB27</f>
        <v>677.0999999999999</v>
      </c>
      <c r="AE27" s="2"/>
      <c r="AF27" s="8"/>
      <c r="AK27" s="2">
        <v>10.49</v>
      </c>
      <c r="AL27" s="8" t="s">
        <v>31</v>
      </c>
      <c r="AM27" s="1">
        <v>7.5</v>
      </c>
      <c r="AN27" s="1">
        <v>250</v>
      </c>
      <c r="AO27" s="1">
        <f>AM27*AN27</f>
        <v>1875</v>
      </c>
      <c r="AQ27" s="2">
        <v>17.49</v>
      </c>
      <c r="AR27" s="8" t="s">
        <v>45</v>
      </c>
      <c r="AS27" s="1">
        <v>8.5</v>
      </c>
      <c r="AT27" s="1">
        <v>27</v>
      </c>
      <c r="AU27" s="1">
        <f t="shared" si="9"/>
        <v>229.5</v>
      </c>
    </row>
    <row r="28" spans="1:47" ht="11.25">
      <c r="A28" s="2">
        <v>11.45</v>
      </c>
      <c r="B28" s="3" t="s">
        <v>7</v>
      </c>
      <c r="C28" s="1">
        <v>10.5</v>
      </c>
      <c r="D28" s="1">
        <v>1</v>
      </c>
      <c r="E28" s="1">
        <f t="shared" si="5"/>
        <v>10.5</v>
      </c>
      <c r="G28" s="2">
        <v>11.45</v>
      </c>
      <c r="H28" s="3" t="s">
        <v>7</v>
      </c>
      <c r="I28" s="1">
        <v>10.5</v>
      </c>
      <c r="J28" s="1">
        <v>1</v>
      </c>
      <c r="K28" s="1">
        <f t="shared" si="10"/>
        <v>10.5</v>
      </c>
      <c r="M28" s="2">
        <v>8.22</v>
      </c>
      <c r="N28" s="1" t="s">
        <v>31</v>
      </c>
      <c r="O28" s="1">
        <v>3.1</v>
      </c>
      <c r="P28" s="1">
        <v>250</v>
      </c>
      <c r="Q28" s="1">
        <f t="shared" si="11"/>
        <v>775</v>
      </c>
      <c r="S28" s="2">
        <v>13.02</v>
      </c>
      <c r="T28" s="8" t="s">
        <v>31</v>
      </c>
      <c r="U28" s="1">
        <v>3.7</v>
      </c>
      <c r="V28" s="1">
        <v>250</v>
      </c>
      <c r="W28" s="1">
        <f t="shared" si="12"/>
        <v>925</v>
      </c>
      <c r="Y28" s="2">
        <v>15.15</v>
      </c>
      <c r="Z28" s="8" t="s">
        <v>31</v>
      </c>
      <c r="AA28" s="1">
        <v>6.1</v>
      </c>
      <c r="AB28" s="1">
        <v>250</v>
      </c>
      <c r="AC28" s="1">
        <f t="shared" si="13"/>
        <v>1525</v>
      </c>
      <c r="AE28" s="5" t="s">
        <v>16</v>
      </c>
      <c r="AF28" s="8"/>
      <c r="AK28" s="2">
        <v>13.29</v>
      </c>
      <c r="AL28" s="8" t="s">
        <v>38</v>
      </c>
      <c r="AM28" s="1">
        <v>7.5</v>
      </c>
      <c r="AN28" s="1">
        <v>55</v>
      </c>
      <c r="AO28" s="1">
        <f>AM28*AN28</f>
        <v>412.5</v>
      </c>
      <c r="AQ28" s="2">
        <v>19.34</v>
      </c>
      <c r="AR28" s="8" t="s">
        <v>44</v>
      </c>
      <c r="AS28" s="1">
        <v>8.5</v>
      </c>
      <c r="AT28" s="1">
        <v>125</v>
      </c>
      <c r="AU28" s="1">
        <f t="shared" si="9"/>
        <v>1062.5</v>
      </c>
    </row>
    <row r="29" spans="1:47" ht="11.25">
      <c r="A29" s="2">
        <v>12</v>
      </c>
      <c r="B29" s="3" t="s">
        <v>7</v>
      </c>
      <c r="C29" s="1">
        <v>10.5</v>
      </c>
      <c r="D29" s="1">
        <v>1</v>
      </c>
      <c r="E29" s="1">
        <f t="shared" si="5"/>
        <v>10.5</v>
      </c>
      <c r="G29" s="2">
        <v>12</v>
      </c>
      <c r="H29" s="3" t="s">
        <v>32</v>
      </c>
      <c r="I29" s="1">
        <v>10.5</v>
      </c>
      <c r="J29" s="1">
        <v>251</v>
      </c>
      <c r="K29" s="1">
        <f t="shared" si="10"/>
        <v>2635.5</v>
      </c>
      <c r="M29" s="2">
        <v>9.25</v>
      </c>
      <c r="N29" s="1" t="s">
        <v>31</v>
      </c>
      <c r="O29" s="1">
        <v>1.1</v>
      </c>
      <c r="P29" s="1">
        <v>250</v>
      </c>
      <c r="Q29" s="1">
        <f t="shared" si="11"/>
        <v>275</v>
      </c>
      <c r="S29" s="2">
        <v>13.31</v>
      </c>
      <c r="T29" s="8" t="s">
        <v>31</v>
      </c>
      <c r="U29" s="1">
        <v>6.1</v>
      </c>
      <c r="V29" s="1">
        <v>250</v>
      </c>
      <c r="W29" s="1">
        <f t="shared" si="12"/>
        <v>1525</v>
      </c>
      <c r="Y29" s="2">
        <v>15.45</v>
      </c>
      <c r="Z29" s="8" t="s">
        <v>31</v>
      </c>
      <c r="AA29" s="1">
        <v>6.1</v>
      </c>
      <c r="AB29" s="1">
        <v>250</v>
      </c>
      <c r="AC29" s="1">
        <f t="shared" si="13"/>
        <v>1525</v>
      </c>
      <c r="AE29" s="2">
        <v>5.29</v>
      </c>
      <c r="AF29" s="8" t="s">
        <v>31</v>
      </c>
      <c r="AG29" s="1">
        <v>7.1</v>
      </c>
      <c r="AH29" s="1">
        <v>250</v>
      </c>
      <c r="AI29" s="1">
        <f>AG29*AH29</f>
        <v>1775</v>
      </c>
      <c r="AK29" s="2">
        <v>13.29</v>
      </c>
      <c r="AL29" s="21" t="s">
        <v>41</v>
      </c>
      <c r="AM29" s="1">
        <v>7.5</v>
      </c>
      <c r="AN29" s="1">
        <v>185</v>
      </c>
      <c r="AO29" s="1">
        <f>AM29*AN29</f>
        <v>1387.5</v>
      </c>
      <c r="AQ29" s="2"/>
      <c r="AR29" s="8"/>
      <c r="AU29" s="7">
        <f>SUM(AU20:AU28)</f>
        <v>4583.6</v>
      </c>
    </row>
    <row r="30" spans="1:44" ht="11.25">
      <c r="A30" s="2">
        <v>12.15</v>
      </c>
      <c r="B30" s="3" t="s">
        <v>33</v>
      </c>
      <c r="C30" s="1">
        <v>10.5</v>
      </c>
      <c r="D30" s="1">
        <v>55</v>
      </c>
      <c r="E30" s="1">
        <f t="shared" si="5"/>
        <v>577.5</v>
      </c>
      <c r="G30" s="2">
        <v>12.15</v>
      </c>
      <c r="H30" s="3" t="s">
        <v>7</v>
      </c>
      <c r="I30" s="1">
        <v>10.5</v>
      </c>
      <c r="J30" s="1">
        <v>1</v>
      </c>
      <c r="K30" s="1">
        <f t="shared" si="10"/>
        <v>10.5</v>
      </c>
      <c r="M30" s="2">
        <v>10.27</v>
      </c>
      <c r="N30" s="1" t="s">
        <v>31</v>
      </c>
      <c r="O30" s="1">
        <v>3.1</v>
      </c>
      <c r="P30" s="1">
        <v>250</v>
      </c>
      <c r="Q30" s="1">
        <f t="shared" si="11"/>
        <v>775</v>
      </c>
      <c r="S30" s="2">
        <v>13.37</v>
      </c>
      <c r="T30" s="8" t="s">
        <v>43</v>
      </c>
      <c r="U30" s="1">
        <v>3.7</v>
      </c>
      <c r="V30" s="1">
        <v>54</v>
      </c>
      <c r="W30" s="1">
        <f t="shared" si="12"/>
        <v>199.8</v>
      </c>
      <c r="Y30" s="2">
        <v>16.05</v>
      </c>
      <c r="Z30" s="8" t="s">
        <v>20</v>
      </c>
      <c r="AA30" s="1">
        <v>3.7</v>
      </c>
      <c r="AB30" s="1">
        <v>111</v>
      </c>
      <c r="AC30" s="1">
        <f t="shared" si="13"/>
        <v>410.70000000000005</v>
      </c>
      <c r="AE30" s="2">
        <v>7.27</v>
      </c>
      <c r="AF30" s="8" t="s">
        <v>41</v>
      </c>
      <c r="AG30" s="1">
        <v>8.9</v>
      </c>
      <c r="AH30" s="1">
        <v>185</v>
      </c>
      <c r="AI30" s="1">
        <f aca="true" t="shared" si="14" ref="AI30:AI46">AG30*AH30</f>
        <v>1646.5</v>
      </c>
      <c r="AK30" s="2">
        <v>13.29</v>
      </c>
      <c r="AL30" s="8" t="s">
        <v>15</v>
      </c>
      <c r="AM30" s="1">
        <v>7.5</v>
      </c>
      <c r="AN30" s="1">
        <v>66</v>
      </c>
      <c r="AO30" s="1">
        <f aca="true" t="shared" si="15" ref="AO30:AO36">AM30*AN30</f>
        <v>495</v>
      </c>
      <c r="AQ30" s="2"/>
      <c r="AR30" s="8"/>
    </row>
    <row r="31" spans="1:44" ht="11.25">
      <c r="A31" s="2">
        <v>12.3</v>
      </c>
      <c r="B31" s="3" t="s">
        <v>7</v>
      </c>
      <c r="C31" s="1">
        <v>10.5</v>
      </c>
      <c r="D31" s="1">
        <v>1</v>
      </c>
      <c r="E31" s="1">
        <f t="shared" si="5"/>
        <v>10.5</v>
      </c>
      <c r="G31" s="2">
        <v>12.3</v>
      </c>
      <c r="H31" s="3" t="s">
        <v>7</v>
      </c>
      <c r="I31" s="1">
        <v>10.5</v>
      </c>
      <c r="J31" s="1">
        <v>1</v>
      </c>
      <c r="K31" s="1">
        <f t="shared" si="10"/>
        <v>10.5</v>
      </c>
      <c r="M31" s="2">
        <v>13.25</v>
      </c>
      <c r="N31" s="1" t="s">
        <v>31</v>
      </c>
      <c r="O31" s="1">
        <v>1.1</v>
      </c>
      <c r="P31" s="1">
        <v>250</v>
      </c>
      <c r="Q31" s="1">
        <f t="shared" si="11"/>
        <v>275</v>
      </c>
      <c r="S31" s="2">
        <v>14.01</v>
      </c>
      <c r="T31" s="8" t="s">
        <v>31</v>
      </c>
      <c r="U31" s="1">
        <v>6.1</v>
      </c>
      <c r="V31" s="1">
        <v>250</v>
      </c>
      <c r="W31" s="1">
        <f t="shared" si="12"/>
        <v>1525</v>
      </c>
      <c r="Y31" s="2">
        <v>16.25</v>
      </c>
      <c r="Z31" s="8" t="s">
        <v>31</v>
      </c>
      <c r="AA31" s="1">
        <v>3.7</v>
      </c>
      <c r="AB31" s="1">
        <v>250</v>
      </c>
      <c r="AC31" s="1">
        <f t="shared" si="13"/>
        <v>925</v>
      </c>
      <c r="AE31" s="2">
        <v>7.22</v>
      </c>
      <c r="AF31" s="8" t="s">
        <v>15</v>
      </c>
      <c r="AG31" s="1">
        <v>8.9</v>
      </c>
      <c r="AH31" s="1">
        <v>66</v>
      </c>
      <c r="AI31" s="1">
        <f t="shared" si="14"/>
        <v>587.4</v>
      </c>
      <c r="AK31" s="2">
        <v>15.19</v>
      </c>
      <c r="AL31" s="21" t="s">
        <v>41</v>
      </c>
      <c r="AM31" s="1">
        <v>7.5</v>
      </c>
      <c r="AN31" s="1">
        <v>185</v>
      </c>
      <c r="AO31" s="1">
        <f t="shared" si="15"/>
        <v>1387.5</v>
      </c>
      <c r="AQ31" s="2"/>
      <c r="AR31" s="8"/>
    </row>
    <row r="32" spans="1:44" ht="11.25">
      <c r="A32" s="2">
        <v>12.45</v>
      </c>
      <c r="B32" s="3" t="s">
        <v>7</v>
      </c>
      <c r="C32" s="1">
        <v>10.5</v>
      </c>
      <c r="D32" s="1">
        <v>1</v>
      </c>
      <c r="E32" s="1">
        <f t="shared" si="5"/>
        <v>10.5</v>
      </c>
      <c r="G32" s="2">
        <v>12.45</v>
      </c>
      <c r="H32" s="3" t="s">
        <v>7</v>
      </c>
      <c r="I32" s="1">
        <v>10.5</v>
      </c>
      <c r="J32" s="1">
        <v>1</v>
      </c>
      <c r="K32" s="1">
        <f>I32*J32</f>
        <v>10.5</v>
      </c>
      <c r="M32" s="2">
        <v>14.22</v>
      </c>
      <c r="N32" s="1" t="s">
        <v>31</v>
      </c>
      <c r="O32" s="1">
        <v>4.2</v>
      </c>
      <c r="P32" s="1">
        <v>250</v>
      </c>
      <c r="Q32" s="1">
        <f t="shared" si="11"/>
        <v>1050</v>
      </c>
      <c r="S32" s="2">
        <v>14.31</v>
      </c>
      <c r="T32" s="8" t="s">
        <v>13</v>
      </c>
      <c r="U32" s="1">
        <v>6.1</v>
      </c>
      <c r="V32" s="1">
        <v>304</v>
      </c>
      <c r="W32" s="1">
        <f t="shared" si="12"/>
        <v>1854.3999999999999</v>
      </c>
      <c r="Y32" s="2">
        <v>17.15</v>
      </c>
      <c r="Z32" s="8" t="s">
        <v>13</v>
      </c>
      <c r="AA32" s="1">
        <v>6.1</v>
      </c>
      <c r="AB32" s="1">
        <v>304</v>
      </c>
      <c r="AC32" s="1">
        <f t="shared" si="13"/>
        <v>1854.3999999999999</v>
      </c>
      <c r="AE32" s="2">
        <v>8.12</v>
      </c>
      <c r="AF32" s="8" t="s">
        <v>24</v>
      </c>
      <c r="AG32" s="1">
        <v>8.9</v>
      </c>
      <c r="AH32" s="1">
        <v>28</v>
      </c>
      <c r="AI32" s="1">
        <f t="shared" si="14"/>
        <v>249.20000000000002</v>
      </c>
      <c r="AK32" s="2">
        <v>15.19</v>
      </c>
      <c r="AL32" s="8" t="s">
        <v>15</v>
      </c>
      <c r="AM32" s="1">
        <v>7.5</v>
      </c>
      <c r="AN32" s="1">
        <v>66</v>
      </c>
      <c r="AO32" s="1">
        <f t="shared" si="15"/>
        <v>495</v>
      </c>
      <c r="AQ32" s="2"/>
      <c r="AR32" s="8"/>
    </row>
    <row r="33" spans="1:44" ht="11.25">
      <c r="A33" s="2">
        <v>13</v>
      </c>
      <c r="B33" s="3" t="s">
        <v>7</v>
      </c>
      <c r="C33" s="1">
        <v>10.5</v>
      </c>
      <c r="D33" s="1">
        <v>1</v>
      </c>
      <c r="E33" s="1">
        <f t="shared" si="5"/>
        <v>10.5</v>
      </c>
      <c r="G33" s="2">
        <v>13</v>
      </c>
      <c r="H33" s="3" t="s">
        <v>33</v>
      </c>
      <c r="I33" s="1">
        <v>10.5</v>
      </c>
      <c r="J33" s="1">
        <v>55</v>
      </c>
      <c r="K33" s="1">
        <f>I33*J33</f>
        <v>577.5</v>
      </c>
      <c r="M33" s="2">
        <v>15.22</v>
      </c>
      <c r="N33" s="1" t="s">
        <v>31</v>
      </c>
      <c r="O33" s="1">
        <v>4.2</v>
      </c>
      <c r="P33" s="1">
        <v>250</v>
      </c>
      <c r="Q33" s="1">
        <f t="shared" si="11"/>
        <v>1050</v>
      </c>
      <c r="S33" s="2">
        <v>14.37</v>
      </c>
      <c r="T33" s="8" t="s">
        <v>22</v>
      </c>
      <c r="U33" s="1">
        <v>3.7</v>
      </c>
      <c r="V33" s="1">
        <v>57</v>
      </c>
      <c r="W33" s="1">
        <f t="shared" si="12"/>
        <v>210.9</v>
      </c>
      <c r="Y33" s="2">
        <v>17.15</v>
      </c>
      <c r="Z33" s="8" t="s">
        <v>22</v>
      </c>
      <c r="AA33" s="1">
        <v>3.7</v>
      </c>
      <c r="AB33" s="1">
        <v>57</v>
      </c>
      <c r="AC33" s="1">
        <f aca="true" t="shared" si="16" ref="AC33:AC39">AA33*AB33</f>
        <v>210.9</v>
      </c>
      <c r="AE33" s="2">
        <v>9.22</v>
      </c>
      <c r="AF33" s="8" t="s">
        <v>31</v>
      </c>
      <c r="AG33" s="1">
        <v>8.9</v>
      </c>
      <c r="AH33" s="1">
        <v>250</v>
      </c>
      <c r="AI33" s="1">
        <f t="shared" si="14"/>
        <v>2225</v>
      </c>
      <c r="AK33" s="2">
        <v>16.09</v>
      </c>
      <c r="AL33" s="21" t="s">
        <v>13</v>
      </c>
      <c r="AM33" s="1">
        <v>4.5</v>
      </c>
      <c r="AN33" s="1">
        <v>304</v>
      </c>
      <c r="AO33" s="1">
        <f t="shared" si="15"/>
        <v>1368</v>
      </c>
      <c r="AQ33" s="2"/>
      <c r="AR33" s="8"/>
    </row>
    <row r="34" spans="1:44" ht="11.25">
      <c r="A34" s="2">
        <v>13.1</v>
      </c>
      <c r="B34" s="3" t="s">
        <v>31</v>
      </c>
      <c r="C34" s="1">
        <v>10.5</v>
      </c>
      <c r="D34" s="1">
        <v>250</v>
      </c>
      <c r="E34" s="1">
        <f t="shared" si="5"/>
        <v>2625</v>
      </c>
      <c r="G34" s="2">
        <v>13.1</v>
      </c>
      <c r="H34" s="3" t="s">
        <v>31</v>
      </c>
      <c r="I34" s="1">
        <v>10.5</v>
      </c>
      <c r="J34" s="1">
        <v>250</v>
      </c>
      <c r="K34" s="1">
        <f aca="true" t="shared" si="17" ref="K34:K43">I34*J34</f>
        <v>2625</v>
      </c>
      <c r="M34" s="2">
        <v>15.57</v>
      </c>
      <c r="N34" s="1" t="s">
        <v>31</v>
      </c>
      <c r="O34" s="1">
        <v>4.2</v>
      </c>
      <c r="P34" s="1">
        <v>250</v>
      </c>
      <c r="Q34" s="1">
        <f t="shared" si="11"/>
        <v>1050</v>
      </c>
      <c r="S34" s="2">
        <v>15.06</v>
      </c>
      <c r="T34" s="8" t="s">
        <v>31</v>
      </c>
      <c r="U34" s="1">
        <v>6.1</v>
      </c>
      <c r="V34" s="1">
        <v>250</v>
      </c>
      <c r="W34" s="1">
        <f>U34*V34</f>
        <v>1525</v>
      </c>
      <c r="Y34" s="2">
        <v>18.15</v>
      </c>
      <c r="Z34" s="8" t="s">
        <v>37</v>
      </c>
      <c r="AA34" s="1">
        <v>3.7</v>
      </c>
      <c r="AB34" s="1">
        <v>51</v>
      </c>
      <c r="AC34" s="1">
        <f t="shared" si="16"/>
        <v>188.70000000000002</v>
      </c>
      <c r="AE34" s="2">
        <v>9.42</v>
      </c>
      <c r="AF34" s="8" t="s">
        <v>24</v>
      </c>
      <c r="AG34" s="1">
        <v>8.9</v>
      </c>
      <c r="AH34" s="1">
        <v>28</v>
      </c>
      <c r="AI34" s="1">
        <f t="shared" si="14"/>
        <v>249.20000000000002</v>
      </c>
      <c r="AK34" s="2">
        <v>16.39</v>
      </c>
      <c r="AL34" s="21" t="s">
        <v>7</v>
      </c>
      <c r="AM34" s="1">
        <v>7.5</v>
      </c>
      <c r="AN34" s="1">
        <v>1</v>
      </c>
      <c r="AO34" s="1">
        <f t="shared" si="15"/>
        <v>7.5</v>
      </c>
      <c r="AQ34" s="2"/>
      <c r="AR34" s="8"/>
    </row>
    <row r="35" spans="1:44" ht="11.25">
      <c r="A35" s="2">
        <v>13.15</v>
      </c>
      <c r="B35" s="3" t="s">
        <v>7</v>
      </c>
      <c r="C35" s="1">
        <v>10.5</v>
      </c>
      <c r="D35" s="1">
        <v>1</v>
      </c>
      <c r="E35" s="1">
        <f t="shared" si="5"/>
        <v>10.5</v>
      </c>
      <c r="G35" s="2">
        <v>13.15</v>
      </c>
      <c r="H35" s="3" t="s">
        <v>7</v>
      </c>
      <c r="I35" s="1">
        <v>10.5</v>
      </c>
      <c r="J35" s="1">
        <v>1</v>
      </c>
      <c r="K35" s="1">
        <f t="shared" si="17"/>
        <v>10.5</v>
      </c>
      <c r="M35" s="2">
        <v>17.22</v>
      </c>
      <c r="N35" s="1" t="s">
        <v>31</v>
      </c>
      <c r="O35" s="1">
        <v>3.1</v>
      </c>
      <c r="P35" s="1">
        <v>250</v>
      </c>
      <c r="Q35" s="1">
        <f t="shared" si="11"/>
        <v>775</v>
      </c>
      <c r="S35" s="2">
        <v>15.31</v>
      </c>
      <c r="T35" s="8" t="s">
        <v>20</v>
      </c>
      <c r="U35" s="1">
        <v>6.1</v>
      </c>
      <c r="V35" s="1">
        <v>111</v>
      </c>
      <c r="W35" s="1">
        <f>U35*V35</f>
        <v>677.0999999999999</v>
      </c>
      <c r="Y35" s="2">
        <v>18.15</v>
      </c>
      <c r="Z35" s="8" t="s">
        <v>36</v>
      </c>
      <c r="AA35" s="1">
        <v>6.1</v>
      </c>
      <c r="AB35" s="1">
        <v>250</v>
      </c>
      <c r="AC35" s="1">
        <f t="shared" si="16"/>
        <v>1525</v>
      </c>
      <c r="AE35" s="2">
        <v>11.02</v>
      </c>
      <c r="AF35" s="8" t="s">
        <v>25</v>
      </c>
      <c r="AG35" s="1">
        <v>8.9</v>
      </c>
      <c r="AH35" s="1">
        <v>153</v>
      </c>
      <c r="AI35" s="1">
        <f t="shared" si="14"/>
        <v>1361.7</v>
      </c>
      <c r="AK35" s="2">
        <v>17.09</v>
      </c>
      <c r="AL35" s="21" t="s">
        <v>36</v>
      </c>
      <c r="AM35" s="1">
        <v>7.5</v>
      </c>
      <c r="AN35" s="1">
        <v>250</v>
      </c>
      <c r="AO35" s="1">
        <f t="shared" si="15"/>
        <v>1875</v>
      </c>
      <c r="AQ35" s="2"/>
      <c r="AR35" s="8"/>
    </row>
    <row r="36" spans="1:44" ht="11.25">
      <c r="A36" s="2">
        <v>13.3</v>
      </c>
      <c r="B36" s="3" t="s">
        <v>7</v>
      </c>
      <c r="C36" s="1">
        <v>10.5</v>
      </c>
      <c r="D36" s="1">
        <v>1</v>
      </c>
      <c r="E36" s="1">
        <f t="shared" si="5"/>
        <v>10.5</v>
      </c>
      <c r="G36" s="2">
        <v>13.3</v>
      </c>
      <c r="H36" s="3" t="s">
        <v>7</v>
      </c>
      <c r="I36" s="1">
        <v>10.5</v>
      </c>
      <c r="J36" s="1">
        <v>1</v>
      </c>
      <c r="K36" s="1">
        <f t="shared" si="17"/>
        <v>10.5</v>
      </c>
      <c r="M36" s="2"/>
      <c r="Q36" s="7">
        <f>SUM(Q24:Q35)</f>
        <v>7626.1</v>
      </c>
      <c r="S36" s="2">
        <v>15.41</v>
      </c>
      <c r="T36" s="8" t="s">
        <v>31</v>
      </c>
      <c r="U36" s="1">
        <v>6.1</v>
      </c>
      <c r="V36" s="1">
        <v>250</v>
      </c>
      <c r="W36" s="1">
        <f>U36*V36</f>
        <v>1525</v>
      </c>
      <c r="Y36" s="2">
        <v>19.15</v>
      </c>
      <c r="Z36" s="8" t="s">
        <v>36</v>
      </c>
      <c r="AA36" s="1">
        <v>3.7</v>
      </c>
      <c r="AB36" s="1">
        <v>250</v>
      </c>
      <c r="AC36" s="1">
        <f t="shared" si="16"/>
        <v>925</v>
      </c>
      <c r="AE36" s="2">
        <v>13.17</v>
      </c>
      <c r="AF36" s="8" t="s">
        <v>24</v>
      </c>
      <c r="AG36" s="1">
        <v>8.9</v>
      </c>
      <c r="AH36" s="1">
        <v>28</v>
      </c>
      <c r="AI36" s="1">
        <f t="shared" si="14"/>
        <v>249.20000000000002</v>
      </c>
      <c r="AK36" s="2">
        <v>19.24</v>
      </c>
      <c r="AL36" s="8" t="s">
        <v>56</v>
      </c>
      <c r="AM36" s="1">
        <v>7.5</v>
      </c>
      <c r="AN36" s="1">
        <v>251</v>
      </c>
      <c r="AO36" s="1">
        <f t="shared" si="15"/>
        <v>1882.5</v>
      </c>
      <c r="AQ36" s="2"/>
      <c r="AR36" s="8"/>
    </row>
    <row r="37" spans="1:44" ht="11.25">
      <c r="A37" s="2">
        <v>13.45</v>
      </c>
      <c r="B37" s="3" t="s">
        <v>20</v>
      </c>
      <c r="C37" s="1">
        <v>10.5</v>
      </c>
      <c r="D37" s="1">
        <v>111</v>
      </c>
      <c r="E37" s="1">
        <f t="shared" si="5"/>
        <v>1165.5</v>
      </c>
      <c r="G37" s="2">
        <v>13.45</v>
      </c>
      <c r="H37" s="3" t="s">
        <v>7</v>
      </c>
      <c r="I37" s="1">
        <v>10.5</v>
      </c>
      <c r="J37" s="1">
        <v>1</v>
      </c>
      <c r="K37" s="1">
        <f t="shared" si="17"/>
        <v>10.5</v>
      </c>
      <c r="M37" s="2"/>
      <c r="Q37" s="7"/>
      <c r="S37" s="2">
        <v>16.11</v>
      </c>
      <c r="T37" s="8" t="s">
        <v>31</v>
      </c>
      <c r="U37" s="1">
        <v>2.4</v>
      </c>
      <c r="V37" s="1">
        <v>250</v>
      </c>
      <c r="W37" s="1">
        <f aca="true" t="shared" si="18" ref="W37:W43">U37*V37</f>
        <v>600</v>
      </c>
      <c r="Y37" s="2">
        <v>20.15</v>
      </c>
      <c r="Z37" s="8" t="s">
        <v>36</v>
      </c>
      <c r="AA37" s="1">
        <v>3.7</v>
      </c>
      <c r="AB37" s="1">
        <v>250</v>
      </c>
      <c r="AC37" s="1">
        <f t="shared" si="16"/>
        <v>925</v>
      </c>
      <c r="AE37" s="2">
        <v>13.22</v>
      </c>
      <c r="AF37" s="8" t="s">
        <v>31</v>
      </c>
      <c r="AG37" s="1">
        <v>8.9</v>
      </c>
      <c r="AH37" s="1">
        <v>250</v>
      </c>
      <c r="AI37" s="1">
        <f t="shared" si="14"/>
        <v>2225</v>
      </c>
      <c r="AK37" s="2"/>
      <c r="AL37" s="8"/>
      <c r="AO37" s="7">
        <f>SUM(AO25:AO36)</f>
        <v>15348</v>
      </c>
      <c r="AQ37" s="2"/>
      <c r="AR37" s="8"/>
    </row>
    <row r="38" spans="1:44" ht="11.25">
      <c r="A38" s="2">
        <v>14</v>
      </c>
      <c r="B38" s="3" t="s">
        <v>7</v>
      </c>
      <c r="C38" s="1">
        <v>10.5</v>
      </c>
      <c r="D38" s="1">
        <v>1</v>
      </c>
      <c r="E38" s="1">
        <f t="shared" si="5"/>
        <v>10.5</v>
      </c>
      <c r="G38" s="2">
        <v>14</v>
      </c>
      <c r="H38" s="3" t="s">
        <v>7</v>
      </c>
      <c r="I38" s="1">
        <v>10.5</v>
      </c>
      <c r="J38" s="1">
        <v>1</v>
      </c>
      <c r="K38" s="1">
        <f t="shared" si="17"/>
        <v>10.5</v>
      </c>
      <c r="M38" s="2"/>
      <c r="S38" s="2">
        <v>16.42</v>
      </c>
      <c r="T38" s="8" t="s">
        <v>21</v>
      </c>
      <c r="U38" s="1">
        <v>3.7</v>
      </c>
      <c r="V38" s="1">
        <v>361</v>
      </c>
      <c r="W38" s="1">
        <f t="shared" si="18"/>
        <v>1335.7</v>
      </c>
      <c r="Y38" s="2">
        <v>21.05</v>
      </c>
      <c r="Z38" s="8" t="s">
        <v>36</v>
      </c>
      <c r="AA38" s="1">
        <v>3.7</v>
      </c>
      <c r="AB38" s="1">
        <v>250</v>
      </c>
      <c r="AC38" s="1">
        <f t="shared" si="16"/>
        <v>925</v>
      </c>
      <c r="AE38" s="2">
        <v>14.52</v>
      </c>
      <c r="AF38" s="8" t="s">
        <v>24</v>
      </c>
      <c r="AG38" s="1">
        <v>8.9</v>
      </c>
      <c r="AH38" s="1">
        <v>28</v>
      </c>
      <c r="AI38" s="1">
        <f t="shared" si="14"/>
        <v>249.20000000000002</v>
      </c>
      <c r="AK38" s="2"/>
      <c r="AL38" s="21"/>
      <c r="AO38" s="7"/>
      <c r="AQ38" s="2"/>
      <c r="AR38" s="8"/>
    </row>
    <row r="39" spans="1:44" ht="11.25">
      <c r="A39" s="2">
        <v>14.1</v>
      </c>
      <c r="B39" s="3" t="s">
        <v>31</v>
      </c>
      <c r="C39" s="1">
        <v>10.5</v>
      </c>
      <c r="D39" s="1">
        <v>250</v>
      </c>
      <c r="E39" s="1">
        <f t="shared" si="5"/>
        <v>2625</v>
      </c>
      <c r="G39" s="2">
        <v>14.1</v>
      </c>
      <c r="H39" s="3" t="s">
        <v>31</v>
      </c>
      <c r="I39" s="1">
        <v>10.5</v>
      </c>
      <c r="J39" s="1">
        <v>250</v>
      </c>
      <c r="K39" s="1">
        <f t="shared" si="17"/>
        <v>2625</v>
      </c>
      <c r="S39" s="2">
        <v>17.41</v>
      </c>
      <c r="T39" s="8" t="s">
        <v>35</v>
      </c>
      <c r="U39" s="1">
        <v>6.1</v>
      </c>
      <c r="V39" s="1">
        <v>301</v>
      </c>
      <c r="W39" s="1">
        <f t="shared" si="18"/>
        <v>1836.1</v>
      </c>
      <c r="Y39" s="2">
        <v>22.05</v>
      </c>
      <c r="Z39" s="8" t="s">
        <v>36</v>
      </c>
      <c r="AA39" s="1">
        <v>3.7</v>
      </c>
      <c r="AB39" s="1">
        <v>250</v>
      </c>
      <c r="AC39" s="1">
        <f t="shared" si="16"/>
        <v>925</v>
      </c>
      <c r="AE39" s="2">
        <v>15.12</v>
      </c>
      <c r="AF39" s="8" t="s">
        <v>15</v>
      </c>
      <c r="AG39" s="1">
        <v>8.9</v>
      </c>
      <c r="AH39" s="1">
        <v>66</v>
      </c>
      <c r="AI39" s="1">
        <f>AG39*AH39</f>
        <v>587.4</v>
      </c>
      <c r="AK39" s="2"/>
      <c r="AL39" s="8"/>
      <c r="AQ39" s="2"/>
      <c r="AR39" s="8"/>
    </row>
    <row r="40" spans="1:44" ht="11.25">
      <c r="A40" s="2">
        <v>14.15</v>
      </c>
      <c r="B40" s="3" t="s">
        <v>7</v>
      </c>
      <c r="C40" s="1">
        <v>10.5</v>
      </c>
      <c r="D40" s="1">
        <v>1</v>
      </c>
      <c r="E40" s="1">
        <f t="shared" si="5"/>
        <v>10.5</v>
      </c>
      <c r="G40" s="2">
        <v>14.15</v>
      </c>
      <c r="H40" s="3" t="s">
        <v>7</v>
      </c>
      <c r="I40" s="1">
        <v>10.5</v>
      </c>
      <c r="J40" s="1">
        <v>1</v>
      </c>
      <c r="K40" s="1">
        <f t="shared" si="17"/>
        <v>10.5</v>
      </c>
      <c r="M40" s="2"/>
      <c r="S40" s="2">
        <v>18.41</v>
      </c>
      <c r="T40" s="8" t="s">
        <v>36</v>
      </c>
      <c r="U40" s="1">
        <v>6.1</v>
      </c>
      <c r="V40" s="1">
        <v>250</v>
      </c>
      <c r="W40" s="1">
        <f t="shared" si="18"/>
        <v>1525</v>
      </c>
      <c r="Y40" s="2"/>
      <c r="Z40" s="8"/>
      <c r="AC40" s="7">
        <f>SUM(AC9:AC39)</f>
        <v>39962.2</v>
      </c>
      <c r="AE40" s="2">
        <v>15.27</v>
      </c>
      <c r="AF40" s="8" t="s">
        <v>41</v>
      </c>
      <c r="AG40" s="1">
        <v>8.9</v>
      </c>
      <c r="AH40" s="1">
        <v>185</v>
      </c>
      <c r="AI40" s="1">
        <f t="shared" si="14"/>
        <v>1646.5</v>
      </c>
      <c r="AK40" s="2"/>
      <c r="AL40" s="8"/>
      <c r="AQ40" s="2"/>
      <c r="AR40" s="8"/>
    </row>
    <row r="41" spans="1:44" ht="11.25">
      <c r="A41" s="2">
        <v>14.3</v>
      </c>
      <c r="B41" s="3" t="s">
        <v>7</v>
      </c>
      <c r="C41" s="1">
        <v>10.5</v>
      </c>
      <c r="D41" s="1">
        <v>1</v>
      </c>
      <c r="E41" s="1">
        <f t="shared" si="5"/>
        <v>10.5</v>
      </c>
      <c r="G41" s="2">
        <v>14.3</v>
      </c>
      <c r="H41" s="3" t="s">
        <v>20</v>
      </c>
      <c r="I41" s="1">
        <v>10.5</v>
      </c>
      <c r="J41" s="1">
        <v>111</v>
      </c>
      <c r="K41" s="1">
        <f t="shared" si="17"/>
        <v>1165.5</v>
      </c>
      <c r="M41" s="2"/>
      <c r="S41" s="2">
        <v>19.47</v>
      </c>
      <c r="T41" s="8" t="s">
        <v>36</v>
      </c>
      <c r="U41" s="1">
        <v>3.7</v>
      </c>
      <c r="V41" s="1">
        <v>250</v>
      </c>
      <c r="W41" s="1">
        <f t="shared" si="18"/>
        <v>925</v>
      </c>
      <c r="Y41" s="2"/>
      <c r="Z41" s="8"/>
      <c r="AE41" s="2">
        <v>16.02</v>
      </c>
      <c r="AF41" s="8" t="s">
        <v>24</v>
      </c>
      <c r="AG41" s="1">
        <v>8.9</v>
      </c>
      <c r="AH41" s="1">
        <v>28</v>
      </c>
      <c r="AI41" s="1">
        <f t="shared" si="14"/>
        <v>249.20000000000002</v>
      </c>
      <c r="AK41" s="2"/>
      <c r="AL41" s="8"/>
      <c r="AQ41" s="2"/>
      <c r="AR41" s="8"/>
    </row>
    <row r="42" spans="1:44" ht="11.25">
      <c r="A42" s="2">
        <v>14.45</v>
      </c>
      <c r="B42" s="3" t="s">
        <v>32</v>
      </c>
      <c r="C42" s="1">
        <v>10.5</v>
      </c>
      <c r="D42" s="1">
        <v>251</v>
      </c>
      <c r="E42" s="1">
        <f t="shared" si="5"/>
        <v>2635.5</v>
      </c>
      <c r="G42" s="2">
        <v>14.45</v>
      </c>
      <c r="H42" s="3" t="s">
        <v>7</v>
      </c>
      <c r="I42" s="1">
        <v>10.5</v>
      </c>
      <c r="J42" s="1">
        <v>1</v>
      </c>
      <c r="K42" s="1">
        <f t="shared" si="17"/>
        <v>10.5</v>
      </c>
      <c r="S42" s="2">
        <v>20.37</v>
      </c>
      <c r="T42" s="8" t="s">
        <v>36</v>
      </c>
      <c r="U42" s="1">
        <v>3.7</v>
      </c>
      <c r="V42" s="1">
        <v>250</v>
      </c>
      <c r="W42" s="1">
        <f t="shared" si="18"/>
        <v>925</v>
      </c>
      <c r="Y42" s="2"/>
      <c r="Z42" s="8"/>
      <c r="AE42" s="2">
        <v>16.17</v>
      </c>
      <c r="AF42" s="8" t="s">
        <v>44</v>
      </c>
      <c r="AG42" s="1">
        <v>8.9</v>
      </c>
      <c r="AH42" s="1">
        <v>125</v>
      </c>
      <c r="AI42" s="1">
        <f t="shared" si="14"/>
        <v>1112.5</v>
      </c>
      <c r="AK42" s="2"/>
      <c r="AL42" s="8"/>
      <c r="AQ42" s="2"/>
      <c r="AR42" s="8"/>
    </row>
    <row r="43" spans="1:44" ht="11.25">
      <c r="A43" s="2">
        <v>15</v>
      </c>
      <c r="B43" s="3" t="s">
        <v>7</v>
      </c>
      <c r="C43" s="1">
        <v>10.5</v>
      </c>
      <c r="D43" s="1">
        <v>1</v>
      </c>
      <c r="E43" s="1">
        <f t="shared" si="5"/>
        <v>10.5</v>
      </c>
      <c r="G43" s="2">
        <v>15</v>
      </c>
      <c r="H43" s="3" t="s">
        <v>7</v>
      </c>
      <c r="I43" s="1">
        <v>10.5</v>
      </c>
      <c r="J43" s="1">
        <v>1</v>
      </c>
      <c r="K43" s="1">
        <f t="shared" si="17"/>
        <v>10.5</v>
      </c>
      <c r="S43" s="2">
        <v>21.37</v>
      </c>
      <c r="T43" s="8" t="s">
        <v>36</v>
      </c>
      <c r="U43" s="1">
        <v>3.7</v>
      </c>
      <c r="V43" s="1">
        <v>250</v>
      </c>
      <c r="W43" s="1">
        <f t="shared" si="18"/>
        <v>925</v>
      </c>
      <c r="Y43" s="2"/>
      <c r="Z43" s="8"/>
      <c r="AE43" s="2">
        <v>17.12</v>
      </c>
      <c r="AF43" s="8" t="s">
        <v>45</v>
      </c>
      <c r="AG43" s="1">
        <v>8.9</v>
      </c>
      <c r="AH43" s="1">
        <v>27</v>
      </c>
      <c r="AI43" s="1">
        <f t="shared" si="14"/>
        <v>240.3</v>
      </c>
      <c r="AK43" s="2"/>
      <c r="AL43" s="8"/>
      <c r="AQ43" s="2"/>
      <c r="AR43" s="8"/>
    </row>
    <row r="44" spans="1:44" ht="11.25">
      <c r="A44" s="2">
        <v>15.15</v>
      </c>
      <c r="B44" s="3" t="s">
        <v>20</v>
      </c>
      <c r="C44" s="1">
        <v>10.5</v>
      </c>
      <c r="D44" s="1">
        <v>111</v>
      </c>
      <c r="E44" s="1">
        <f t="shared" si="5"/>
        <v>1165.5</v>
      </c>
      <c r="G44" s="2">
        <v>15.1</v>
      </c>
      <c r="H44" s="3" t="s">
        <v>31</v>
      </c>
      <c r="I44" s="1">
        <v>10.5</v>
      </c>
      <c r="J44" s="1">
        <v>250</v>
      </c>
      <c r="K44" s="1">
        <f>I44*J44</f>
        <v>2625</v>
      </c>
      <c r="S44" s="2"/>
      <c r="T44" s="8"/>
      <c r="W44" s="7">
        <f>SUM(W9:W43)</f>
        <v>38367.700000000004</v>
      </c>
      <c r="Y44" s="2"/>
      <c r="Z44" s="8"/>
      <c r="AE44" s="2">
        <v>17.37</v>
      </c>
      <c r="AF44" s="8" t="s">
        <v>44</v>
      </c>
      <c r="AG44" s="1">
        <v>8.9</v>
      </c>
      <c r="AH44" s="1">
        <v>125</v>
      </c>
      <c r="AI44" s="1">
        <f t="shared" si="14"/>
        <v>1112.5</v>
      </c>
      <c r="AK44" s="2"/>
      <c r="AL44" s="8"/>
      <c r="AQ44" s="2"/>
      <c r="AR44" s="8"/>
    </row>
    <row r="45" spans="1:44" ht="11.25">
      <c r="A45" s="2">
        <v>15.3</v>
      </c>
      <c r="B45" s="3" t="s">
        <v>32</v>
      </c>
      <c r="C45" s="1">
        <v>10.5</v>
      </c>
      <c r="D45" s="1">
        <v>251</v>
      </c>
      <c r="E45" s="1">
        <f t="shared" si="5"/>
        <v>2635.5</v>
      </c>
      <c r="G45" s="2">
        <v>15.15</v>
      </c>
      <c r="H45" s="3" t="s">
        <v>7</v>
      </c>
      <c r="I45" s="1">
        <v>10.5</v>
      </c>
      <c r="J45" s="1">
        <v>1</v>
      </c>
      <c r="K45" s="1">
        <f>I45*J45</f>
        <v>10.5</v>
      </c>
      <c r="S45" s="2"/>
      <c r="T45" s="8"/>
      <c r="Y45" s="2"/>
      <c r="Z45" s="8"/>
      <c r="AE45" s="2">
        <v>19.32</v>
      </c>
      <c r="AF45" s="8" t="s">
        <v>46</v>
      </c>
      <c r="AG45" s="1">
        <v>8.9</v>
      </c>
      <c r="AH45" s="1">
        <v>152</v>
      </c>
      <c r="AI45" s="1">
        <f t="shared" si="14"/>
        <v>1352.8</v>
      </c>
      <c r="AK45" s="2"/>
      <c r="AL45" s="8"/>
      <c r="AQ45" s="2"/>
      <c r="AR45" s="8"/>
    </row>
    <row r="46" spans="1:44" ht="11.25">
      <c r="A46" s="2">
        <v>15.45</v>
      </c>
      <c r="B46" s="3" t="s">
        <v>7</v>
      </c>
      <c r="C46" s="1">
        <v>10.5</v>
      </c>
      <c r="D46" s="1">
        <v>1</v>
      </c>
      <c r="E46" s="1">
        <f t="shared" si="5"/>
        <v>10.5</v>
      </c>
      <c r="G46" s="2">
        <v>15.3</v>
      </c>
      <c r="H46" s="3" t="s">
        <v>7</v>
      </c>
      <c r="I46" s="1">
        <v>10.5</v>
      </c>
      <c r="J46" s="1">
        <v>1</v>
      </c>
      <c r="K46" s="1">
        <f>I46*J46</f>
        <v>10.5</v>
      </c>
      <c r="S46" s="2"/>
      <c r="T46" s="8"/>
      <c r="Y46" s="2"/>
      <c r="Z46" s="8"/>
      <c r="AE46" s="2">
        <v>20.37</v>
      </c>
      <c r="AF46" s="8" t="s">
        <v>46</v>
      </c>
      <c r="AG46" s="1">
        <v>8.9</v>
      </c>
      <c r="AH46" s="1">
        <v>152</v>
      </c>
      <c r="AI46" s="1">
        <f t="shared" si="14"/>
        <v>1352.8</v>
      </c>
      <c r="AK46" s="2"/>
      <c r="AL46" s="8"/>
      <c r="AR46" s="8"/>
    </row>
    <row r="47" spans="1:35" ht="11.25">
      <c r="A47" s="2">
        <v>16</v>
      </c>
      <c r="B47" s="3" t="s">
        <v>7</v>
      </c>
      <c r="C47" s="1">
        <v>10.5</v>
      </c>
      <c r="D47" s="1">
        <v>1</v>
      </c>
      <c r="E47" s="1">
        <f t="shared" si="5"/>
        <v>10.5</v>
      </c>
      <c r="G47" s="2">
        <v>15.45</v>
      </c>
      <c r="H47" s="3" t="s">
        <v>7</v>
      </c>
      <c r="I47" s="1">
        <v>10.5</v>
      </c>
      <c r="J47" s="1">
        <v>1</v>
      </c>
      <c r="K47" s="1">
        <f aca="true" t="shared" si="19" ref="K47:K56">I47*J47</f>
        <v>10.5</v>
      </c>
      <c r="S47" s="2"/>
      <c r="T47" s="8"/>
      <c r="Y47" s="2"/>
      <c r="Z47" s="8"/>
      <c r="AE47" s="2"/>
      <c r="AF47" s="8"/>
      <c r="AI47" s="7">
        <f>SUM(AI29:AI46)</f>
        <v>18471.4</v>
      </c>
    </row>
    <row r="48" spans="1:32" ht="11.25">
      <c r="A48" s="2">
        <v>16.15</v>
      </c>
      <c r="B48" s="3" t="s">
        <v>32</v>
      </c>
      <c r="C48" s="1">
        <v>10.5</v>
      </c>
      <c r="D48" s="1">
        <v>251</v>
      </c>
      <c r="E48" s="1">
        <f t="shared" si="5"/>
        <v>2635.5</v>
      </c>
      <c r="G48" s="2">
        <v>16</v>
      </c>
      <c r="H48" s="3" t="s">
        <v>21</v>
      </c>
      <c r="I48" s="1">
        <v>10.5</v>
      </c>
      <c r="J48" s="1">
        <v>361</v>
      </c>
      <c r="K48" s="1">
        <f t="shared" si="19"/>
        <v>3790.5</v>
      </c>
      <c r="S48" s="2"/>
      <c r="T48" s="8"/>
      <c r="Y48" s="2"/>
      <c r="AC48" s="7"/>
      <c r="AE48" s="2"/>
      <c r="AF48" s="8"/>
    </row>
    <row r="49" spans="1:32" ht="11.25">
      <c r="A49" s="2">
        <v>16.3</v>
      </c>
      <c r="B49" s="3" t="s">
        <v>7</v>
      </c>
      <c r="C49" s="1">
        <v>10.5</v>
      </c>
      <c r="D49" s="1">
        <v>1</v>
      </c>
      <c r="E49" s="1">
        <f t="shared" si="5"/>
        <v>10.5</v>
      </c>
      <c r="G49" s="2">
        <v>16.15</v>
      </c>
      <c r="H49" s="3" t="s">
        <v>7</v>
      </c>
      <c r="I49" s="1">
        <v>10.5</v>
      </c>
      <c r="J49" s="1">
        <v>1</v>
      </c>
      <c r="K49" s="1">
        <f t="shared" si="19"/>
        <v>10.5</v>
      </c>
      <c r="S49" s="2"/>
      <c r="T49" s="8"/>
      <c r="AE49" s="2"/>
      <c r="AF49" s="8"/>
    </row>
    <row r="50" spans="1:35" ht="11.25">
      <c r="A50" s="2">
        <v>16.45</v>
      </c>
      <c r="B50" s="3" t="s">
        <v>34</v>
      </c>
      <c r="C50" s="1">
        <v>10.5</v>
      </c>
      <c r="D50" s="1">
        <v>108</v>
      </c>
      <c r="E50" s="1">
        <f t="shared" si="5"/>
        <v>1134</v>
      </c>
      <c r="G50" s="2">
        <v>16.3</v>
      </c>
      <c r="H50" s="3" t="s">
        <v>7</v>
      </c>
      <c r="I50" s="1">
        <v>10.5</v>
      </c>
      <c r="J50" s="1">
        <v>1</v>
      </c>
      <c r="K50" s="1">
        <f t="shared" si="19"/>
        <v>10.5</v>
      </c>
      <c r="S50" s="2"/>
      <c r="T50" s="8"/>
      <c r="AE50" s="2"/>
      <c r="AF50" s="8"/>
      <c r="AI50" s="7"/>
    </row>
    <row r="51" spans="1:32" ht="11.25">
      <c r="A51" s="2">
        <v>17</v>
      </c>
      <c r="B51" s="3" t="s">
        <v>7</v>
      </c>
      <c r="C51" s="1">
        <v>10.5</v>
      </c>
      <c r="D51" s="1">
        <v>1</v>
      </c>
      <c r="E51" s="1">
        <f t="shared" si="5"/>
        <v>10.5</v>
      </c>
      <c r="G51" s="2">
        <v>16.45</v>
      </c>
      <c r="H51" s="3" t="s">
        <v>7</v>
      </c>
      <c r="I51" s="1">
        <v>10.5</v>
      </c>
      <c r="J51" s="1">
        <v>1</v>
      </c>
      <c r="K51" s="1">
        <f t="shared" si="19"/>
        <v>10.5</v>
      </c>
      <c r="S51" s="2"/>
      <c r="T51" s="8"/>
      <c r="AE51" s="2"/>
      <c r="AF51" s="8"/>
    </row>
    <row r="52" spans="1:32" ht="11.25">
      <c r="A52" s="2">
        <v>17.3</v>
      </c>
      <c r="B52" s="3" t="s">
        <v>7</v>
      </c>
      <c r="C52" s="1">
        <v>10.5</v>
      </c>
      <c r="D52" s="1">
        <v>1</v>
      </c>
      <c r="E52" s="1">
        <f t="shared" si="5"/>
        <v>10.5</v>
      </c>
      <c r="G52" s="2">
        <v>16.5</v>
      </c>
      <c r="H52" s="3" t="s">
        <v>31</v>
      </c>
      <c r="I52" s="1">
        <v>10.5</v>
      </c>
      <c r="J52" s="1">
        <v>250</v>
      </c>
      <c r="K52" s="1">
        <f t="shared" si="19"/>
        <v>2625</v>
      </c>
      <c r="S52" s="2"/>
      <c r="T52" s="8"/>
      <c r="AE52" s="2"/>
      <c r="AF52" s="8"/>
    </row>
    <row r="53" spans="1:32" ht="11.25">
      <c r="A53" s="2">
        <v>18</v>
      </c>
      <c r="B53" s="3" t="s">
        <v>35</v>
      </c>
      <c r="C53" s="1">
        <v>10.5</v>
      </c>
      <c r="D53" s="1">
        <v>301</v>
      </c>
      <c r="E53" s="1">
        <f t="shared" si="5"/>
        <v>3160.5</v>
      </c>
      <c r="G53" s="2">
        <v>17</v>
      </c>
      <c r="H53" s="3" t="s">
        <v>7</v>
      </c>
      <c r="I53" s="1">
        <v>10.5</v>
      </c>
      <c r="J53" s="1">
        <v>1</v>
      </c>
      <c r="K53" s="1">
        <f t="shared" si="19"/>
        <v>10.5</v>
      </c>
      <c r="S53" s="2"/>
      <c r="T53" s="8"/>
      <c r="AE53" s="2"/>
      <c r="AF53" s="8"/>
    </row>
    <row r="54" spans="1:32" ht="11.25">
      <c r="A54" s="2">
        <v>18.15</v>
      </c>
      <c r="B54" s="8" t="s">
        <v>7</v>
      </c>
      <c r="C54" s="1">
        <v>10.5</v>
      </c>
      <c r="D54" s="1">
        <v>1</v>
      </c>
      <c r="E54" s="1">
        <f t="shared" si="5"/>
        <v>10.5</v>
      </c>
      <c r="G54" s="2">
        <v>17.3</v>
      </c>
      <c r="H54" s="1" t="s">
        <v>40</v>
      </c>
      <c r="I54" s="1">
        <v>10.5</v>
      </c>
      <c r="J54" s="1">
        <v>307</v>
      </c>
      <c r="K54" s="1">
        <f t="shared" si="19"/>
        <v>3223.5</v>
      </c>
      <c r="S54" s="2"/>
      <c r="W54" s="7"/>
      <c r="AE54" s="2"/>
      <c r="AF54" s="8"/>
    </row>
    <row r="55" spans="1:32" ht="11.25">
      <c r="A55" s="2">
        <v>18.45</v>
      </c>
      <c r="B55" s="3" t="s">
        <v>36</v>
      </c>
      <c r="C55" s="1">
        <v>10.5</v>
      </c>
      <c r="D55" s="1">
        <v>250</v>
      </c>
      <c r="E55" s="1">
        <f t="shared" si="5"/>
        <v>2625</v>
      </c>
      <c r="G55" s="2">
        <v>18</v>
      </c>
      <c r="H55" s="22" t="s">
        <v>36</v>
      </c>
      <c r="I55" s="1">
        <v>10.5</v>
      </c>
      <c r="J55" s="1">
        <v>250</v>
      </c>
      <c r="K55" s="1">
        <f t="shared" si="19"/>
        <v>2625</v>
      </c>
      <c r="S55" s="2"/>
      <c r="AE55" s="2"/>
      <c r="AF55" s="8"/>
    </row>
    <row r="56" spans="1:32" ht="11.25">
      <c r="A56" s="2">
        <v>19.2</v>
      </c>
      <c r="B56" s="3" t="s">
        <v>36</v>
      </c>
      <c r="C56" s="1">
        <v>10.5</v>
      </c>
      <c r="D56" s="1">
        <v>250</v>
      </c>
      <c r="E56" s="1">
        <f t="shared" si="5"/>
        <v>2625</v>
      </c>
      <c r="G56" s="2">
        <v>18.45</v>
      </c>
      <c r="H56" s="3" t="s">
        <v>37</v>
      </c>
      <c r="I56" s="1">
        <v>10.5</v>
      </c>
      <c r="J56" s="1">
        <v>51</v>
      </c>
      <c r="K56" s="1">
        <f t="shared" si="19"/>
        <v>535.5</v>
      </c>
      <c r="S56" s="2"/>
      <c r="AE56" s="2"/>
      <c r="AF56" s="8"/>
    </row>
    <row r="57" spans="1:32" ht="11.25">
      <c r="A57" s="2">
        <v>19.4</v>
      </c>
      <c r="B57" s="3" t="s">
        <v>55</v>
      </c>
      <c r="C57" s="1">
        <v>10.5</v>
      </c>
      <c r="D57" s="1">
        <v>52</v>
      </c>
      <c r="E57" s="1">
        <f t="shared" si="5"/>
        <v>546</v>
      </c>
      <c r="G57" s="9">
        <v>19</v>
      </c>
      <c r="H57" s="3" t="s">
        <v>7</v>
      </c>
      <c r="I57" s="1">
        <v>10.5</v>
      </c>
      <c r="J57" s="1">
        <v>1</v>
      </c>
      <c r="K57" s="1">
        <f>I57*J57</f>
        <v>10.5</v>
      </c>
      <c r="S57" s="2"/>
      <c r="AE57" s="2"/>
      <c r="AF57" s="8"/>
    </row>
    <row r="58" spans="1:32" ht="11.25">
      <c r="A58" s="2">
        <v>20</v>
      </c>
      <c r="B58" s="3" t="s">
        <v>36</v>
      </c>
      <c r="C58" s="1">
        <v>10.5</v>
      </c>
      <c r="D58" s="1">
        <v>250</v>
      </c>
      <c r="E58" s="1">
        <f t="shared" si="5"/>
        <v>2625</v>
      </c>
      <c r="G58" s="9">
        <v>20.15</v>
      </c>
      <c r="H58" s="3" t="s">
        <v>35</v>
      </c>
      <c r="I58" s="1">
        <v>10.5</v>
      </c>
      <c r="J58" s="1">
        <v>303</v>
      </c>
      <c r="K58" s="1">
        <f>I58*J58</f>
        <v>3181.5</v>
      </c>
      <c r="AE58" s="2"/>
      <c r="AF58" s="8"/>
    </row>
    <row r="59" spans="1:32" ht="11.25">
      <c r="A59" s="2">
        <v>21</v>
      </c>
      <c r="B59" s="3" t="s">
        <v>36</v>
      </c>
      <c r="C59" s="1">
        <v>10.5</v>
      </c>
      <c r="D59" s="1">
        <v>250</v>
      </c>
      <c r="E59" s="1">
        <f t="shared" si="5"/>
        <v>2625</v>
      </c>
      <c r="G59" s="9">
        <v>20.45</v>
      </c>
      <c r="H59" s="3" t="s">
        <v>36</v>
      </c>
      <c r="I59" s="1">
        <v>10.5</v>
      </c>
      <c r="J59" s="1">
        <v>250</v>
      </c>
      <c r="K59" s="1">
        <f>I59*J59</f>
        <v>2625</v>
      </c>
      <c r="M59" s="1" t="s">
        <v>2</v>
      </c>
      <c r="Q59" s="23">
        <f>E6+K6+Q6+W6+AC6+AI6+AO6+AU6</f>
        <v>279474</v>
      </c>
      <c r="W59" s="23"/>
      <c r="AE59" s="2"/>
      <c r="AF59" s="8"/>
    </row>
    <row r="60" spans="5:32" ht="11.25">
      <c r="E60" s="7">
        <f>SUM(E9:E59)</f>
        <v>55382</v>
      </c>
      <c r="G60" s="9">
        <v>22.1</v>
      </c>
      <c r="H60" s="3" t="s">
        <v>36</v>
      </c>
      <c r="I60" s="1">
        <v>10.5</v>
      </c>
      <c r="J60" s="1">
        <v>250</v>
      </c>
      <c r="K60" s="1">
        <f>I60*J60</f>
        <v>2625</v>
      </c>
      <c r="Q60" s="23"/>
      <c r="AE60" s="2"/>
      <c r="AF60" s="8"/>
    </row>
    <row r="61" spans="7:32" ht="11.25">
      <c r="G61" s="9"/>
      <c r="H61" s="3"/>
      <c r="K61" s="1">
        <f>SUM(K9:K60)</f>
        <v>55051.5</v>
      </c>
      <c r="Q61" s="23"/>
      <c r="AE61" s="2"/>
      <c r="AF61" s="8"/>
    </row>
    <row r="62" spans="5:32" ht="11.25">
      <c r="E62" s="7"/>
      <c r="G62" s="9"/>
      <c r="H62" s="3"/>
      <c r="K62" s="7"/>
      <c r="M62" s="7" t="s">
        <v>30</v>
      </c>
      <c r="N62" s="7"/>
      <c r="O62" s="7"/>
      <c r="P62" s="7"/>
      <c r="Q62" s="24">
        <v>279000</v>
      </c>
      <c r="AE62" s="2"/>
      <c r="AF62" s="8"/>
    </row>
    <row r="63" spans="7:32" ht="11.25">
      <c r="G63" s="9"/>
      <c r="H63" s="3"/>
      <c r="K63" s="7"/>
      <c r="AE63" s="2"/>
      <c r="AF63" s="8"/>
    </row>
    <row r="64" ht="11.25">
      <c r="K64" s="7"/>
    </row>
    <row r="67" spans="5:10" ht="11.25">
      <c r="E67" s="33"/>
      <c r="F67" s="33"/>
      <c r="G67" s="33"/>
      <c r="H67" s="33"/>
      <c r="I67" s="33"/>
      <c r="J67" s="33"/>
    </row>
    <row r="68" ht="11.25">
      <c r="K68" s="7"/>
    </row>
  </sheetData>
  <sheetProtection/>
  <mergeCells count="38">
    <mergeCell ref="E67:J67"/>
    <mergeCell ref="AQ7:AR7"/>
    <mergeCell ref="AS7:AS8"/>
    <mergeCell ref="AE7:AF7"/>
    <mergeCell ref="AG7:AG8"/>
    <mergeCell ref="AH7:AH8"/>
    <mergeCell ref="AI7:AI8"/>
    <mergeCell ref="Y7:Z7"/>
    <mergeCell ref="AA7:AA8"/>
    <mergeCell ref="AC7:AC8"/>
    <mergeCell ref="P7:P8"/>
    <mergeCell ref="Q7:Q8"/>
    <mergeCell ref="AU7:AU8"/>
    <mergeCell ref="AK7:AL7"/>
    <mergeCell ref="AM7:AM8"/>
    <mergeCell ref="AN7:AN8"/>
    <mergeCell ref="AO7:AO8"/>
    <mergeCell ref="AT7:AT8"/>
    <mergeCell ref="A4:Q4"/>
    <mergeCell ref="A7:B7"/>
    <mergeCell ref="C7:C8"/>
    <mergeCell ref="D7:D8"/>
    <mergeCell ref="E7:E8"/>
    <mergeCell ref="G7:H7"/>
    <mergeCell ref="I7:I8"/>
    <mergeCell ref="J7:J8"/>
    <mergeCell ref="K7:K8"/>
    <mergeCell ref="O7:O8"/>
    <mergeCell ref="M7:N7"/>
    <mergeCell ref="AW7:AX7"/>
    <mergeCell ref="AY7:AY8"/>
    <mergeCell ref="AZ7:AZ8"/>
    <mergeCell ref="BA7:BA8"/>
    <mergeCell ref="AB7:AB8"/>
    <mergeCell ref="S7:T7"/>
    <mergeCell ref="U7:U8"/>
    <mergeCell ref="V7:V8"/>
    <mergeCell ref="W7:W8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F14"/>
  <sheetViews>
    <sheetView zoomScalePageLayoutView="0" workbookViewId="0" topLeftCell="A1">
      <selection activeCell="F8" sqref="F8"/>
    </sheetView>
  </sheetViews>
  <sheetFormatPr defaultColWidth="9.00390625" defaultRowHeight="12.75"/>
  <sheetData>
    <row r="6" spans="1:3" ht="12.75">
      <c r="A6">
        <v>2002</v>
      </c>
      <c r="B6">
        <f>43390*12</f>
        <v>520680</v>
      </c>
      <c r="C6">
        <f>B6/12</f>
        <v>43390</v>
      </c>
    </row>
    <row r="7" spans="1:6" ht="12.75">
      <c r="A7">
        <v>2003</v>
      </c>
      <c r="B7">
        <f>539250</f>
        <v>539250</v>
      </c>
      <c r="C7">
        <f>B7/12</f>
        <v>44937.5</v>
      </c>
      <c r="E7">
        <v>290500</v>
      </c>
      <c r="F7">
        <f>E7-66512.15</f>
        <v>223987.85</v>
      </c>
    </row>
    <row r="10" spans="2:3" ht="12.75">
      <c r="B10">
        <v>699378</v>
      </c>
      <c r="C10">
        <f>B10/12</f>
        <v>58281.5</v>
      </c>
    </row>
    <row r="11" ht="12.75">
      <c r="B11">
        <f>290500*2.4075</f>
        <v>699378.75</v>
      </c>
    </row>
    <row r="14" spans="2:4" ht="12.75">
      <c r="B14">
        <f>(B10-B7)</f>
        <v>160128</v>
      </c>
      <c r="D14">
        <f>B14/2.4075</f>
        <v>66512.14953271027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0" t="s">
        <v>49</v>
      </c>
      <c r="C1" s="11"/>
      <c r="D1" s="16"/>
      <c r="E1" s="16"/>
    </row>
    <row r="2" spans="2:5" ht="12.75">
      <c r="B2" s="10" t="s">
        <v>50</v>
      </c>
      <c r="C2" s="11"/>
      <c r="D2" s="16"/>
      <c r="E2" s="16"/>
    </row>
    <row r="3" spans="2:5" ht="12.75">
      <c r="B3" s="12"/>
      <c r="C3" s="12"/>
      <c r="D3" s="17"/>
      <c r="E3" s="17"/>
    </row>
    <row r="4" spans="2:5" ht="51">
      <c r="B4" s="13" t="s">
        <v>51</v>
      </c>
      <c r="C4" s="12"/>
      <c r="D4" s="17"/>
      <c r="E4" s="17"/>
    </row>
    <row r="5" spans="2:5" ht="12.75">
      <c r="B5" s="12"/>
      <c r="C5" s="12"/>
      <c r="D5" s="17"/>
      <c r="E5" s="17"/>
    </row>
    <row r="6" spans="2:5" ht="25.5">
      <c r="B6" s="10" t="s">
        <v>52</v>
      </c>
      <c r="C6" s="11"/>
      <c r="D6" s="16"/>
      <c r="E6" s="18" t="s">
        <v>53</v>
      </c>
    </row>
    <row r="7" spans="2:5" ht="13.5" thickBot="1">
      <c r="B7" s="12"/>
      <c r="C7" s="12"/>
      <c r="D7" s="17"/>
      <c r="E7" s="17"/>
    </row>
    <row r="8" spans="2:5" ht="39" thickBot="1">
      <c r="B8" s="14" t="s">
        <v>54</v>
      </c>
      <c r="C8" s="15"/>
      <c r="D8" s="19"/>
      <c r="E8" s="20">
        <v>1</v>
      </c>
    </row>
    <row r="9" spans="2:5" ht="12.75">
      <c r="B9" s="12"/>
      <c r="C9" s="12"/>
      <c r="D9" s="17"/>
      <c r="E9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Lisiecki</dc:creator>
  <cp:keywords/>
  <dc:description/>
  <cp:lastModifiedBy>.</cp:lastModifiedBy>
  <cp:lastPrinted>2010-10-19T11:38:44Z</cp:lastPrinted>
  <dcterms:created xsi:type="dcterms:W3CDTF">2003-02-12T20:48:32Z</dcterms:created>
  <dcterms:modified xsi:type="dcterms:W3CDTF">2010-11-03T09:13:24Z</dcterms:modified>
  <cp:category/>
  <cp:version/>
  <cp:contentType/>
  <cp:contentStatus/>
</cp:coreProperties>
</file>