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<sst xmlns="http://schemas.openxmlformats.org/spreadsheetml/2006/main" count="227" uniqueCount="157">
  <si>
    <t>Źródło dochodu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</si>
  <si>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</si>
  <si>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</si>
  <si>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</si>
  <si>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</si>
  <si>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</si>
  <si>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</si>
  <si>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 opłat</t>
  </si>
  <si>
    <t>Wpływy z różnych dochodów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</si>
  <si>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</si>
  <si>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</si>
  <si>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</si>
  <si>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</si>
  <si>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</si>
  <si>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</si>
  <si>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</si>
  <si>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opłacany w formie karty podatkowej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</si>
  <si>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</si>
  <si>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</si>
  <si>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</si>
  <si>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</si>
  <si>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</si>
  <si>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</si>
  <si>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</si>
  <si>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</si>
  <si>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</si>
  <si>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</si>
  <si>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</si>
  <si>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</si>
  <si>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</si>
  <si>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</si>
  <si>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</si>
  <si>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</si>
  <si>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</si>
  <si>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</si>
  <si>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</si>
  <si>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</si>
  <si>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</si>
  <si>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</si>
  <si>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</si>
  <si>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</si>
  <si>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</si>
  <si>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</si>
  <si>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</si>
  <si>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</si>
  <si>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</si>
  <si>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w zł</t>
  </si>
  <si>
    <t>Dział 600</t>
  </si>
  <si>
    <t>Transport i łączność</t>
  </si>
  <si>
    <t>Wpływy z opłaty administracyjnej...</t>
  </si>
  <si>
    <t>Wpływy z tytułu odpłatnego nabycia prawa własności nieruchomości</t>
  </si>
  <si>
    <t>Wpływy z innych lokalnych opłat pobieranych przez jst na podstawie odrębnych ustaw</t>
  </si>
  <si>
    <t>Zał. Nr 1</t>
  </si>
  <si>
    <t xml:space="preserve">Wpływy z usług </t>
  </si>
  <si>
    <t>Wpływy z różnych dochodów (należności po zlikwidowanym zakładzie budżetowym MZMK)</t>
  </si>
  <si>
    <t>Dział 921</t>
  </si>
  <si>
    <t>Kultura i ochrona dziedzictwa narodowego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</si>
  <si>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</si>
  <si>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</si>
  <si>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</si>
  <si>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</si>
  <si>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</si>
  <si>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</si>
  <si>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</si>
  <si>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</si>
  <si>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</si>
  <si>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</si>
  <si>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</si>
  <si>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</si>
  <si>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</si>
  <si>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</si>
  <si>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</si>
  <si>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</si>
  <si>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</si>
  <si>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</si>
  <si>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</si>
  <si>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</si>
  <si>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</si>
  <si>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</si>
  <si>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</si>
  <si>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</si>
  <si>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</si>
  <si>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</si>
  <si>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</si>
  <si>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</si>
  <si>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</si>
  <si>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</si>
  <si>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</si>
  <si>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</si>
  <si>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</si>
  <si>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</si>
  <si>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</si>
  <si>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</si>
  <si>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</si>
  <si>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</si>
  <si>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</si>
  <si>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</si>
  <si>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</si>
  <si>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</si>
  <si>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 xml:space="preserve">Wpływy z tytułu przekształcenia prawa użytkowania wieczystego przysł.osobom fizycznym w prawo własności </t>
  </si>
  <si>
    <t>Dział 853</t>
  </si>
  <si>
    <t>Pozostałe zadania z zakresu polityki społecznej</t>
  </si>
  <si>
    <t>2440</t>
  </si>
  <si>
    <t>środki na dofinansowanie własnych inwestycji gmin (związków gmin), powiatów (związków powiatów),samorządów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</si>
  <si>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</si>
  <si>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</si>
  <si>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6620</t>
  </si>
  <si>
    <t>w tym: część oświatowa</t>
  </si>
  <si>
    <t xml:space="preserve">            część rekompensująca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</si>
  <si>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</si>
  <si>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</si>
  <si>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</si>
  <si>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 xml:space="preserve">Dochody z najmu i dzierżawy składników majątkowych Skarbu Państwa, jst lub innych jednostek zaliczanych do sektora fin. publ. oraz innych umów o podobnym charakterze </t>
  </si>
  <si>
    <t>Dotacje celowe otrzymane z powiatu na inwestycje i zakupy inwestycyjne realizowane na podstawie porozumień między jednostkami samorządu terytorialnego</t>
  </si>
  <si>
    <t>Dotacje celowe otrzymane z budżetu państwa na realizację inwestycji i zakupów inwestycyjnych</t>
  </si>
  <si>
    <t>Dział 400</t>
  </si>
  <si>
    <t>Wytwarzanie i zaopatrywanie w energię elektryczną, gaz i wodę</t>
  </si>
  <si>
    <t>2390</t>
  </si>
  <si>
    <t>Wpływy do budżetu ze środków specjalnych</t>
  </si>
  <si>
    <t>Dotacje celowe otrzymane z budżetu państwa na realizacje zadań bieżących z zakresu administracji rządowej oraz innych zadań zleconych gminie ustawami</t>
  </si>
  <si>
    <t>Wpływy z innych lokalnych opłat</t>
  </si>
  <si>
    <t>Dział 854</t>
  </si>
  <si>
    <t>Edukacyjna opieka wychowawcza</t>
  </si>
  <si>
    <t>Wpływy z różnych opłat (sprzedaż drewna)</t>
  </si>
  <si>
    <t>6299</t>
  </si>
  <si>
    <t>2700</t>
  </si>
  <si>
    <t>Dotacje otrzymane z funduszy celowych na realizację zadań bieżących jednostek sektora finansów publicznych</t>
  </si>
  <si>
    <t>Dział</t>
  </si>
  <si>
    <t>paragraf</t>
  </si>
  <si>
    <t>01.01.2006 r.</t>
  </si>
  <si>
    <t>Wykonanie</t>
  </si>
  <si>
    <t>Wyk.</t>
  </si>
  <si>
    <t>%</t>
  </si>
  <si>
    <t>0580</t>
  </si>
  <si>
    <t>Grzywny i inne kary pieniężne od osób prawnych i innych jednostek organizacyjnych</t>
  </si>
  <si>
    <t>0890</t>
  </si>
  <si>
    <t>Odsetki za nieterminowe rozliczenia, płacone przez urząd skarbowy oraz organ celny</t>
  </si>
  <si>
    <t>2980</t>
  </si>
  <si>
    <t>Wpływy do wyjaśnienia</t>
  </si>
  <si>
    <t>Środki na dofinansowanie własnych zadań bieżących gmin, powiatów, samorzadów województw, pozyskane z innych źródeł</t>
  </si>
  <si>
    <t>Dział 926</t>
  </si>
  <si>
    <t>Kultura fizyczna i sport</t>
  </si>
  <si>
    <t>Dochody od osób prawnych,od osób fiz.i od innych jednostek nieposiadających osobowości prawnej oraz wydatki związane z ich poborem</t>
  </si>
  <si>
    <t>31.12.2006 r.</t>
  </si>
  <si>
    <t>Przewid.         wykonanie</t>
  </si>
  <si>
    <t>2007 r.</t>
  </si>
  <si>
    <t>dotacje celowe otrzymane z budżetu państwa na realizację inwestycji i zakupów inwestycyjnych własnych gmin (związków gmin)</t>
  </si>
  <si>
    <t xml:space="preserve">           część wyrównawcza</t>
  </si>
  <si>
    <t xml:space="preserve">           część równoważąca</t>
  </si>
  <si>
    <t>0740</t>
  </si>
  <si>
    <t>Dywidendy i kwoty uzyskane ze zbycia praw majątkowych</t>
  </si>
  <si>
    <t xml:space="preserve">            w tym: kwota podstawowa</t>
  </si>
  <si>
    <t>30.09.2006 r.</t>
  </si>
  <si>
    <t>2707</t>
  </si>
  <si>
    <t>Środki na dofinansowanie własnych zadań bieżących gmin (związków gmin), powiatów (związków powiatów), samorządów województw pozyskane z innych źródeł</t>
  </si>
  <si>
    <t>6290</t>
  </si>
  <si>
    <t>Środki na dofinansowanie własnych inwestycji gmin (związków gmin), powiatów (związków powiatów), samorządów województw pozyskane z innych źródeł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</si>
</sst>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wrapText="1"/>
    </xf>
    <xf numFmtId="168" fontId="1" fillId="0" borderId="2" xfId="17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168" fontId="3" fillId="0" borderId="6" xfId="17" applyNumberFormat="1" applyFont="1" applyBorder="1" applyAlignment="1">
      <alignment/>
    </xf>
    <xf numFmtId="173" fontId="3" fillId="0" borderId="6" xfId="17" applyNumberFormat="1" applyFont="1" applyBorder="1" applyAlignment="1">
      <alignment/>
    </xf>
    <xf numFmtId="2" fontId="3" fillId="0" borderId="6" xfId="17" applyNumberFormat="1" applyFont="1" applyBorder="1" applyAlignment="1">
      <alignment/>
    </xf>
    <xf numFmtId="0" fontId="5" fillId="0" borderId="7" xfId="0" applyFont="1" applyFill="1" applyBorder="1" applyAlignment="1">
      <alignment horizontal="center"/>
    </xf>
    <xf numFmtId="17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41" fontId="3" fillId="0" borderId="2" xfId="17" applyNumberFormat="1" applyFont="1" applyBorder="1" applyAlignment="1">
      <alignment/>
    </xf>
    <xf numFmtId="173" fontId="3" fillId="0" borderId="2" xfId="17" applyNumberFormat="1" applyFont="1" applyBorder="1" applyAlignment="1">
      <alignment/>
    </xf>
    <xf numFmtId="2" fontId="3" fillId="0" borderId="2" xfId="17" applyNumberFormat="1" applyFont="1" applyBorder="1" applyAlignment="1">
      <alignment/>
    </xf>
    <xf numFmtId="168" fontId="3" fillId="0" borderId="2" xfId="17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wrapText="1"/>
    </xf>
    <xf numFmtId="168" fontId="3" fillId="0" borderId="6" xfId="17" applyNumberFormat="1" applyFont="1" applyBorder="1" applyAlignment="1">
      <alignment vertical="center"/>
    </xf>
    <xf numFmtId="173" fontId="3" fillId="0" borderId="6" xfId="17" applyNumberFormat="1" applyFont="1" applyBorder="1" applyAlignment="1">
      <alignment vertical="center"/>
    </xf>
    <xf numFmtId="2" fontId="3" fillId="0" borderId="2" xfId="17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8" fontId="3" fillId="0" borderId="1" xfId="17" applyNumberFormat="1" applyFont="1" applyBorder="1" applyAlignment="1">
      <alignment/>
    </xf>
    <xf numFmtId="173" fontId="3" fillId="0" borderId="1" xfId="17" applyNumberFormat="1" applyFont="1" applyBorder="1" applyAlignment="1">
      <alignment/>
    </xf>
    <xf numFmtId="2" fontId="3" fillId="0" borderId="1" xfId="17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8" fontId="3" fillId="0" borderId="4" xfId="17" applyNumberFormat="1" applyFont="1" applyBorder="1" applyAlignment="1">
      <alignment/>
    </xf>
    <xf numFmtId="173" fontId="3" fillId="0" borderId="4" xfId="17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73" fontId="3" fillId="0" borderId="6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8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168" fontId="3" fillId="0" borderId="1" xfId="17" applyNumberFormat="1" applyFont="1" applyBorder="1" applyAlignment="1">
      <alignment vertical="center"/>
    </xf>
    <xf numFmtId="173" fontId="3" fillId="0" borderId="1" xfId="17" applyNumberFormat="1" applyFont="1" applyBorder="1" applyAlignment="1">
      <alignment vertical="center"/>
    </xf>
    <xf numFmtId="2" fontId="3" fillId="0" borderId="6" xfId="17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68" fontId="1" fillId="0" borderId="6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1" xfId="17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/>
    </xf>
    <xf numFmtId="173" fontId="3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41" fontId="3" fillId="0" borderId="6" xfId="17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168" fontId="3" fillId="0" borderId="2" xfId="17" applyNumberFormat="1" applyFont="1" applyBorder="1" applyAlignment="1">
      <alignment vertical="center"/>
    </xf>
    <xf numFmtId="173" fontId="3" fillId="0" borderId="2" xfId="17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2" fontId="1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4" xfId="17" applyNumberFormat="1" applyFont="1" applyBorder="1" applyAlignment="1">
      <alignment/>
    </xf>
    <xf numFmtId="0" fontId="3" fillId="0" borderId="4" xfId="0" applyFont="1" applyBorder="1" applyAlignment="1">
      <alignment/>
    </xf>
    <xf numFmtId="173" fontId="3" fillId="0" borderId="4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8" fontId="3" fillId="0" borderId="2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/>
    </xf>
    <xf numFmtId="168" fontId="3" fillId="0" borderId="0" xfId="17" applyNumberFormat="1" applyFont="1" applyBorder="1" applyAlignment="1">
      <alignment/>
    </xf>
    <xf numFmtId="173" fontId="3" fillId="0" borderId="0" xfId="17" applyNumberFormat="1" applyFont="1" applyBorder="1" applyAlignment="1">
      <alignment/>
    </xf>
    <xf numFmtId="2" fontId="3" fillId="0" borderId="10" xfId="17" applyNumberFormat="1" applyFont="1" applyBorder="1" applyAlignment="1">
      <alignment/>
    </xf>
    <xf numFmtId="0" fontId="3" fillId="0" borderId="13" xfId="0" applyFont="1" applyBorder="1" applyAlignment="1">
      <alignment/>
    </xf>
    <xf numFmtId="168" fontId="7" fillId="0" borderId="2" xfId="17" applyNumberFormat="1" applyFont="1" applyBorder="1" applyAlignment="1">
      <alignment/>
    </xf>
    <xf numFmtId="173" fontId="7" fillId="0" borderId="2" xfId="17" applyNumberFormat="1" applyFont="1" applyBorder="1" applyAlignment="1">
      <alignment/>
    </xf>
    <xf numFmtId="2" fontId="7" fillId="0" borderId="2" xfId="17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68" fontId="1" fillId="0" borderId="6" xfId="17" applyNumberFormat="1" applyFont="1" applyBorder="1" applyAlignment="1">
      <alignment/>
    </xf>
    <xf numFmtId="173" fontId="1" fillId="0" borderId="6" xfId="17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/>
    </xf>
    <xf numFmtId="173" fontId="3" fillId="0" borderId="7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168" fontId="3" fillId="0" borderId="7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168" fontId="1" fillId="0" borderId="6" xfId="0" applyNumberFormat="1" applyFont="1" applyBorder="1" applyAlignment="1">
      <alignment shrinkToFit="1"/>
    </xf>
    <xf numFmtId="173" fontId="1" fillId="0" borderId="6" xfId="0" applyNumberFormat="1" applyFont="1" applyBorder="1" applyAlignment="1">
      <alignment shrinkToFit="1"/>
    </xf>
    <xf numFmtId="2" fontId="1" fillId="0" borderId="6" xfId="0" applyNumberFormat="1" applyFont="1" applyBorder="1" applyAlignment="1">
      <alignment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72" fontId="3" fillId="0" borderId="0" xfId="17" applyNumberFormat="1" applyFont="1" applyBorder="1" applyAlignment="1">
      <alignment/>
    </xf>
    <xf numFmtId="2" fontId="3" fillId="0" borderId="0" xfId="17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top" wrapText="1"/>
    </xf>
    <xf numFmtId="41" fontId="1" fillId="0" borderId="6" xfId="17" applyNumberFormat="1" applyFont="1" applyBorder="1" applyAlignment="1">
      <alignment/>
    </xf>
    <xf numFmtId="9" fontId="3" fillId="0" borderId="0" xfId="17" applyFont="1" applyAlignment="1">
      <alignment/>
    </xf>
    <xf numFmtId="49" fontId="3" fillId="0" borderId="6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1" fontId="3" fillId="0" borderId="6" xfId="17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1" fontId="6" fillId="0" borderId="9" xfId="17" applyNumberFormat="1" applyFont="1" applyBorder="1" applyAlignment="1">
      <alignment vertical="center"/>
    </xf>
    <xf numFmtId="173" fontId="6" fillId="0" borderId="9" xfId="17" applyNumberFormat="1" applyFont="1" applyBorder="1" applyAlignment="1">
      <alignment vertical="center"/>
    </xf>
    <xf numFmtId="2" fontId="6" fillId="0" borderId="9" xfId="17" applyNumberFormat="1" applyFont="1" applyBorder="1" applyAlignment="1">
      <alignment vertical="center"/>
    </xf>
    <xf numFmtId="168" fontId="6" fillId="0" borderId="9" xfId="17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44" fontId="3" fillId="0" borderId="0" xfId="18" applyFont="1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168" fontId="6" fillId="0" borderId="5" xfId="0" applyNumberFormat="1" applyFont="1" applyBorder="1" applyAlignment="1">
      <alignment/>
    </xf>
    <xf numFmtId="173" fontId="6" fillId="0" borderId="5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8" fontId="1" fillId="0" borderId="4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73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L158"/>
  <sheetViews>
    <sheetView tabSelected="1" zoomScale="120" zoomScaleNormal="120" workbookViewId="0" topLeftCell="A7">
      <selection activeCell="A1" sqref="A1:IV1"/>
    </sheetView>
  </sheetViews>
  <sheetFormatPr defaultColWidth="9.00390625" defaultRowHeight="12.75"/>
  <cols>
    <col min="1" max="1" width="5.00390625" style="5" customWidth="1"/>
    <col min="2" max="2" width="16.625" style="4" customWidth="1"/>
    <col min="3" max="3" width="51.25390625" style="5" customWidth="1"/>
    <col min="4" max="4" width="13.75390625" style="5" hidden="1" customWidth="1"/>
    <col min="5" max="5" width="14.625" style="5" hidden="1" customWidth="1"/>
    <col min="6" max="6" width="16.625" style="5" hidden="1" customWidth="1"/>
    <col min="7" max="7" width="8.75390625" style="5" hidden="1" customWidth="1"/>
    <col min="8" max="8" width="16.25390625" style="5" hidden="1" customWidth="1"/>
    <col min="9" max="9" width="31.00390625" style="5" customWidth="1"/>
    <col min="10" max="10" width="8.75390625" style="5" hidden="1" customWidth="1"/>
    <col min="11" max="16384" width="9.125" style="5" customWidth="1"/>
  </cols>
  <sheetData>
    <row r="1" spans="3:10" ht="15.75">
      <c r="C1" s="1"/>
      <c r="D1" s="2"/>
      <c r="G1" s="2"/>
      <c r="I1" s="2" t="s">
        <v>52</v>
      </c>
      <c r="J1" s="3"/>
    </row>
    <row r="2" ht="15.75">
      <c r="C2" s="6" t="s">
        <v>38</v>
      </c>
    </row>
    <row r="3" spans="3:9" ht="15">
      <c r="C3" s="7"/>
      <c r="F3" s="8"/>
      <c r="I3" s="8" t="s">
        <v>46</v>
      </c>
    </row>
    <row r="4" spans="2:10" ht="27.75" customHeight="1">
      <c r="B4" s="9" t="s">
        <v>127</v>
      </c>
      <c r="C4" s="10" t="s">
        <v>0</v>
      </c>
      <c r="D4" s="11" t="s">
        <v>111</v>
      </c>
      <c r="E4" s="11" t="s">
        <v>111</v>
      </c>
      <c r="F4" s="11" t="s">
        <v>130</v>
      </c>
      <c r="G4" s="11" t="s">
        <v>131</v>
      </c>
      <c r="H4" s="11" t="s">
        <v>144</v>
      </c>
      <c r="I4" s="11" t="s">
        <v>111</v>
      </c>
      <c r="J4" s="11" t="s">
        <v>131</v>
      </c>
    </row>
    <row r="5" spans="2:10" ht="15.75">
      <c r="B5" s="12" t="s">
        <v>128</v>
      </c>
      <c r="C5" s="13"/>
      <c r="D5" s="14" t="s">
        <v>129</v>
      </c>
      <c r="E5" s="14" t="s">
        <v>152</v>
      </c>
      <c r="F5" s="14" t="s">
        <v>152</v>
      </c>
      <c r="G5" s="14" t="s">
        <v>132</v>
      </c>
      <c r="H5" s="14" t="s">
        <v>143</v>
      </c>
      <c r="I5" s="14" t="s">
        <v>145</v>
      </c>
      <c r="J5" s="14" t="s">
        <v>132</v>
      </c>
    </row>
    <row r="6" spans="2:10" ht="15">
      <c r="B6" s="15">
        <v>1</v>
      </c>
      <c r="C6" s="16">
        <v>2</v>
      </c>
      <c r="D6" s="17">
        <v>3</v>
      </c>
      <c r="E6" s="17">
        <v>4</v>
      </c>
      <c r="F6" s="17">
        <v>5</v>
      </c>
      <c r="G6" s="17">
        <v>6</v>
      </c>
      <c r="H6" s="17">
        <v>4</v>
      </c>
      <c r="I6" s="17">
        <v>3</v>
      </c>
      <c r="J6" s="17">
        <v>6</v>
      </c>
    </row>
    <row r="7" spans="2:10" ht="15">
      <c r="B7" s="15"/>
      <c r="C7" s="16"/>
      <c r="D7" s="18"/>
      <c r="E7" s="18"/>
      <c r="F7" s="18"/>
      <c r="G7" s="19"/>
      <c r="H7" s="18"/>
      <c r="I7" s="18"/>
      <c r="J7" s="19"/>
    </row>
    <row r="8" spans="2:10" ht="31.5" hidden="1">
      <c r="B8" s="20" t="s">
        <v>115</v>
      </c>
      <c r="C8" s="21" t="s">
        <v>116</v>
      </c>
      <c r="D8" s="22">
        <f aca="true" t="shared" si="0" ref="D8:I8">SUM(D9)</f>
        <v>0</v>
      </c>
      <c r="E8" s="22">
        <f t="shared" si="0"/>
        <v>0</v>
      </c>
      <c r="F8" s="23">
        <f t="shared" si="0"/>
        <v>1842.35</v>
      </c>
      <c r="G8" s="24">
        <f t="shared" si="0"/>
        <v>0</v>
      </c>
      <c r="H8" s="23">
        <f t="shared" si="0"/>
        <v>1842.35</v>
      </c>
      <c r="I8" s="25">
        <f t="shared" si="0"/>
        <v>0</v>
      </c>
      <c r="J8" s="24">
        <f>(I8/H8)*100</f>
        <v>0</v>
      </c>
    </row>
    <row r="9" spans="2:10" ht="15.75" hidden="1">
      <c r="B9" s="26" t="s">
        <v>63</v>
      </c>
      <c r="C9" s="27" t="s">
        <v>28</v>
      </c>
      <c r="D9" s="28">
        <v>0</v>
      </c>
      <c r="E9" s="28">
        <v>0</v>
      </c>
      <c r="F9" s="29">
        <v>1842.35</v>
      </c>
      <c r="G9" s="30">
        <v>0</v>
      </c>
      <c r="H9" s="29">
        <v>1842.35</v>
      </c>
      <c r="I9" s="28">
        <v>0</v>
      </c>
      <c r="J9" s="24">
        <f>(I9/H9)*100</f>
        <v>0</v>
      </c>
    </row>
    <row r="10" spans="2:10" ht="15" customHeight="1" hidden="1">
      <c r="B10" s="15"/>
      <c r="C10" s="31"/>
      <c r="D10" s="18"/>
      <c r="E10" s="18"/>
      <c r="F10" s="32"/>
      <c r="G10" s="19"/>
      <c r="H10" s="32"/>
      <c r="I10" s="33"/>
      <c r="J10" s="19"/>
    </row>
    <row r="11" spans="2:10" ht="15.75">
      <c r="B11" s="20" t="s">
        <v>47</v>
      </c>
      <c r="C11" s="34" t="s">
        <v>48</v>
      </c>
      <c r="D11" s="25">
        <f>SUM(D13:D21)</f>
        <v>647300</v>
      </c>
      <c r="E11" s="25">
        <f>SUM(E13:E21)</f>
        <v>647300</v>
      </c>
      <c r="F11" s="23">
        <f>SUM(F13:F21)</f>
        <v>685151.8500000001</v>
      </c>
      <c r="G11" s="24">
        <f>(F11/E11)*100</f>
        <v>105.84765178433496</v>
      </c>
      <c r="H11" s="23">
        <f>SUM(H13:H21)</f>
        <v>701453.9700000001</v>
      </c>
      <c r="I11" s="25">
        <f>SUM(I13:I21)</f>
        <v>110600</v>
      </c>
      <c r="J11" s="24">
        <f>(I11/H11)*100</f>
        <v>15.767249845346228</v>
      </c>
    </row>
    <row r="12" spans="2:10" ht="12.75" customHeight="1" hidden="1">
      <c r="B12" s="35"/>
      <c r="C12" s="36"/>
      <c r="D12" s="18"/>
      <c r="E12" s="18"/>
      <c r="F12" s="32"/>
      <c r="G12" s="19"/>
      <c r="H12" s="32"/>
      <c r="I12" s="33"/>
      <c r="J12" s="19"/>
    </row>
    <row r="13" spans="2:10" ht="30">
      <c r="B13" s="37" t="s">
        <v>79</v>
      </c>
      <c r="C13" s="38" t="s">
        <v>51</v>
      </c>
      <c r="D13" s="39">
        <v>600</v>
      </c>
      <c r="E13" s="39">
        <v>600</v>
      </c>
      <c r="F13" s="40">
        <v>870</v>
      </c>
      <c r="G13" s="41">
        <f>(F13/E13)*100</f>
        <v>145</v>
      </c>
      <c r="H13" s="40">
        <v>950</v>
      </c>
      <c r="I13" s="42">
        <v>600</v>
      </c>
      <c r="J13" s="41">
        <f aca="true" t="shared" si="1" ref="J13:J21">(I13/H13)*100</f>
        <v>63.1578947368421</v>
      </c>
    </row>
    <row r="14" spans="2:10" ht="30" hidden="1">
      <c r="B14" s="37" t="s">
        <v>133</v>
      </c>
      <c r="C14" s="38" t="s">
        <v>134</v>
      </c>
      <c r="D14" s="28">
        <v>0</v>
      </c>
      <c r="E14" s="28">
        <v>0</v>
      </c>
      <c r="F14" s="40">
        <v>43448.86</v>
      </c>
      <c r="G14" s="41">
        <v>0</v>
      </c>
      <c r="H14" s="40">
        <v>43448.86</v>
      </c>
      <c r="I14" s="42">
        <v>0</v>
      </c>
      <c r="J14" s="41">
        <f t="shared" si="1"/>
        <v>0</v>
      </c>
    </row>
    <row r="15" spans="2:10" ht="15">
      <c r="B15" s="37" t="s">
        <v>65</v>
      </c>
      <c r="C15" s="38" t="s">
        <v>92</v>
      </c>
      <c r="D15" s="39">
        <v>50000</v>
      </c>
      <c r="E15" s="39">
        <v>50000</v>
      </c>
      <c r="F15" s="40">
        <v>56914.38</v>
      </c>
      <c r="G15" s="41">
        <f aca="true" t="shared" si="2" ref="G15:G20">(F15/E15)*100</f>
        <v>113.82875999999999</v>
      </c>
      <c r="H15" s="40">
        <v>60000</v>
      </c>
      <c r="I15" s="42">
        <v>50000</v>
      </c>
      <c r="J15" s="41">
        <f t="shared" si="1"/>
        <v>83.33333333333334</v>
      </c>
    </row>
    <row r="16" spans="2:10" ht="12.75" customHeight="1" hidden="1">
      <c r="B16" s="37" t="s">
        <v>63</v>
      </c>
      <c r="C16" s="38" t="s">
        <v>28</v>
      </c>
      <c r="D16" s="39">
        <v>0</v>
      </c>
      <c r="E16" s="39">
        <v>0</v>
      </c>
      <c r="F16" s="39">
        <v>0</v>
      </c>
      <c r="G16" s="41" t="e">
        <f t="shared" si="2"/>
        <v>#DIV/0!</v>
      </c>
      <c r="H16" s="39">
        <v>0</v>
      </c>
      <c r="I16" s="42">
        <v>0</v>
      </c>
      <c r="J16" s="41" t="e">
        <f t="shared" si="1"/>
        <v>#DIV/0!</v>
      </c>
    </row>
    <row r="17" spans="2:10" ht="12.75" customHeight="1" hidden="1">
      <c r="B17" s="37" t="s">
        <v>117</v>
      </c>
      <c r="C17" s="38" t="s">
        <v>118</v>
      </c>
      <c r="D17" s="39">
        <v>0</v>
      </c>
      <c r="E17" s="39">
        <v>0</v>
      </c>
      <c r="F17" s="39">
        <v>0</v>
      </c>
      <c r="G17" s="41" t="e">
        <f t="shared" si="2"/>
        <v>#DIV/0!</v>
      </c>
      <c r="H17" s="39">
        <v>0</v>
      </c>
      <c r="I17" s="42">
        <v>0</v>
      </c>
      <c r="J17" s="41" t="e">
        <f t="shared" si="1"/>
        <v>#DIV/0!</v>
      </c>
    </row>
    <row r="18" spans="2:10" ht="25.5" customHeight="1" hidden="1">
      <c r="B18" s="37" t="s">
        <v>91</v>
      </c>
      <c r="C18" s="38" t="s">
        <v>114</v>
      </c>
      <c r="D18" s="42">
        <v>0</v>
      </c>
      <c r="E18" s="42">
        <v>0</v>
      </c>
      <c r="F18" s="42">
        <v>0</v>
      </c>
      <c r="G18" s="41" t="e">
        <f t="shared" si="2"/>
        <v>#DIV/0!</v>
      </c>
      <c r="H18" s="42">
        <v>0</v>
      </c>
      <c r="I18" s="42">
        <v>0</v>
      </c>
      <c r="J18" s="41" t="e">
        <f t="shared" si="1"/>
        <v>#DIV/0!</v>
      </c>
    </row>
    <row r="19" spans="2:10" ht="60" hidden="1">
      <c r="B19" s="43" t="s">
        <v>106</v>
      </c>
      <c r="C19" s="44" t="s">
        <v>113</v>
      </c>
      <c r="D19" s="45">
        <v>540000</v>
      </c>
      <c r="E19" s="45">
        <v>540000</v>
      </c>
      <c r="F19" s="46">
        <v>539887.56</v>
      </c>
      <c r="G19" s="47">
        <f t="shared" si="2"/>
        <v>99.97917777777778</v>
      </c>
      <c r="H19" s="46">
        <v>539887.56</v>
      </c>
      <c r="I19" s="45">
        <v>0</v>
      </c>
      <c r="J19" s="47">
        <f t="shared" si="1"/>
        <v>0</v>
      </c>
    </row>
    <row r="20" spans="2:10" ht="60">
      <c r="B20" s="43" t="s">
        <v>57</v>
      </c>
      <c r="C20" s="44" t="s">
        <v>112</v>
      </c>
      <c r="D20" s="42">
        <v>56700</v>
      </c>
      <c r="E20" s="42">
        <v>56700</v>
      </c>
      <c r="F20" s="40">
        <v>43563.5</v>
      </c>
      <c r="G20" s="41">
        <f t="shared" si="2"/>
        <v>76.831569664903</v>
      </c>
      <c r="H20" s="40">
        <v>56700</v>
      </c>
      <c r="I20" s="42">
        <v>60000</v>
      </c>
      <c r="J20" s="41">
        <f t="shared" si="1"/>
        <v>105.82010582010581</v>
      </c>
    </row>
    <row r="21" spans="2:10" ht="15" hidden="1">
      <c r="B21" s="37" t="s">
        <v>63</v>
      </c>
      <c r="C21" s="48" t="s">
        <v>28</v>
      </c>
      <c r="D21" s="28">
        <v>0</v>
      </c>
      <c r="E21" s="28">
        <v>0</v>
      </c>
      <c r="F21" s="40">
        <v>467.55</v>
      </c>
      <c r="G21" s="41">
        <v>0</v>
      </c>
      <c r="H21" s="40">
        <v>467.55</v>
      </c>
      <c r="I21" s="42">
        <v>0</v>
      </c>
      <c r="J21" s="41">
        <f t="shared" si="1"/>
        <v>0</v>
      </c>
    </row>
    <row r="22" spans="2:10" ht="15">
      <c r="B22" s="49"/>
      <c r="C22" s="50"/>
      <c r="D22" s="51"/>
      <c r="E22" s="51"/>
      <c r="F22" s="52"/>
      <c r="G22" s="53"/>
      <c r="H22" s="52"/>
      <c r="I22" s="51"/>
      <c r="J22" s="53"/>
    </row>
    <row r="23" spans="2:10" ht="15.75">
      <c r="B23" s="54" t="s">
        <v>2</v>
      </c>
      <c r="C23" s="55" t="s">
        <v>3</v>
      </c>
      <c r="D23" s="56">
        <f>SUM(D24:D31)</f>
        <v>4891796</v>
      </c>
      <c r="E23" s="56">
        <f>SUM(E24:E31)</f>
        <v>5813519</v>
      </c>
      <c r="F23" s="57">
        <f>SUM(F24:F31)</f>
        <v>3445349.9600000004</v>
      </c>
      <c r="G23" s="24">
        <f>(F23/E23)*100</f>
        <v>59.264448262747585</v>
      </c>
      <c r="H23" s="57">
        <f>SUM(H24:H31)</f>
        <v>4715115.409999999</v>
      </c>
      <c r="I23" s="56">
        <f>SUM(I24:I31)</f>
        <v>3856332</v>
      </c>
      <c r="J23" s="24">
        <f aca="true" t="shared" si="3" ref="J23:J31">(I23/H23)*100</f>
        <v>81.78658770093605</v>
      </c>
    </row>
    <row r="24" spans="2:10" ht="30">
      <c r="B24" s="43" t="s">
        <v>59</v>
      </c>
      <c r="C24" s="44" t="s">
        <v>36</v>
      </c>
      <c r="D24" s="28">
        <v>382400</v>
      </c>
      <c r="E24" s="28">
        <v>382400</v>
      </c>
      <c r="F24" s="29">
        <v>291879.43</v>
      </c>
      <c r="G24" s="41">
        <f>(F24/E24)*100</f>
        <v>76.32830282426778</v>
      </c>
      <c r="H24" s="29">
        <v>382400</v>
      </c>
      <c r="I24" s="28">
        <v>312215</v>
      </c>
      <c r="J24" s="41">
        <f t="shared" si="3"/>
        <v>81.6461820083682</v>
      </c>
    </row>
    <row r="25" spans="2:10" ht="15" hidden="1">
      <c r="B25" s="43" t="s">
        <v>65</v>
      </c>
      <c r="C25" s="58" t="s">
        <v>92</v>
      </c>
      <c r="D25" s="51">
        <v>0</v>
      </c>
      <c r="E25" s="51">
        <v>0</v>
      </c>
      <c r="F25" s="52">
        <v>7041.98</v>
      </c>
      <c r="G25" s="30">
        <v>0</v>
      </c>
      <c r="H25" s="52">
        <v>7041.98</v>
      </c>
      <c r="I25" s="51">
        <v>0</v>
      </c>
      <c r="J25" s="41">
        <f t="shared" si="3"/>
        <v>0</v>
      </c>
    </row>
    <row r="26" spans="2:10" ht="60">
      <c r="B26" s="49" t="s">
        <v>57</v>
      </c>
      <c r="C26" s="59" t="s">
        <v>112</v>
      </c>
      <c r="D26" s="28">
        <v>250000</v>
      </c>
      <c r="E26" s="28">
        <v>1171723</v>
      </c>
      <c r="F26" s="29">
        <v>711491.09</v>
      </c>
      <c r="G26" s="41">
        <f aca="true" t="shared" si="4" ref="G26:G31">(F26/E26)*100</f>
        <v>60.7217823666515</v>
      </c>
      <c r="H26" s="29">
        <v>1171723</v>
      </c>
      <c r="I26" s="28">
        <f>1051256-359500</f>
        <v>691756</v>
      </c>
      <c r="J26" s="41">
        <f t="shared" si="3"/>
        <v>59.03750289104165</v>
      </c>
    </row>
    <row r="27" spans="2:10" ht="45">
      <c r="B27" s="49" t="s">
        <v>60</v>
      </c>
      <c r="C27" s="60" t="s">
        <v>99</v>
      </c>
      <c r="D27" s="45">
        <v>42200</v>
      </c>
      <c r="E27" s="45">
        <v>42200</v>
      </c>
      <c r="F27" s="46">
        <v>74145.76</v>
      </c>
      <c r="G27" s="47">
        <f>(F27/E27)*100</f>
        <v>175.70085308056872</v>
      </c>
      <c r="H27" s="46">
        <v>80356.37</v>
      </c>
      <c r="I27" s="45">
        <v>33260</v>
      </c>
      <c r="J27" s="47">
        <f t="shared" si="3"/>
        <v>41.39062030801043</v>
      </c>
    </row>
    <row r="28" spans="2:10" ht="30">
      <c r="B28" s="43" t="s">
        <v>62</v>
      </c>
      <c r="C28" s="48" t="s">
        <v>50</v>
      </c>
      <c r="D28" s="28">
        <v>3975996</v>
      </c>
      <c r="E28" s="28">
        <v>3975996</v>
      </c>
      <c r="F28" s="29">
        <v>2135930.85</v>
      </c>
      <c r="G28" s="41">
        <f t="shared" si="4"/>
        <v>53.720648863831855</v>
      </c>
      <c r="H28" s="29">
        <v>2847908</v>
      </c>
      <c r="I28" s="28">
        <f>1938254+700000</f>
        <v>2638254</v>
      </c>
      <c r="J28" s="41">
        <f t="shared" si="3"/>
        <v>92.63831556356456</v>
      </c>
    </row>
    <row r="29" spans="2:10" ht="15">
      <c r="B29" s="43" t="s">
        <v>61</v>
      </c>
      <c r="C29" s="58" t="s">
        <v>53</v>
      </c>
      <c r="D29" s="28">
        <v>40000</v>
      </c>
      <c r="E29" s="28">
        <v>40000</v>
      </c>
      <c r="F29" s="29">
        <v>10274.79</v>
      </c>
      <c r="G29" s="41">
        <f>(F29/E29)*100</f>
        <v>25.686975</v>
      </c>
      <c r="H29" s="29">
        <v>11100</v>
      </c>
      <c r="I29" s="28">
        <v>20000</v>
      </c>
      <c r="J29" s="41">
        <f t="shared" si="3"/>
        <v>180.18018018018017</v>
      </c>
    </row>
    <row r="30" spans="2:10" ht="15">
      <c r="B30" s="35" t="s">
        <v>63</v>
      </c>
      <c r="C30" s="27" t="s">
        <v>28</v>
      </c>
      <c r="D30" s="61">
        <v>151200</v>
      </c>
      <c r="E30" s="61">
        <v>151200</v>
      </c>
      <c r="F30" s="62">
        <v>202709.02</v>
      </c>
      <c r="G30" s="41">
        <f t="shared" si="4"/>
        <v>134.06681216931216</v>
      </c>
      <c r="H30" s="62">
        <v>202709.02</v>
      </c>
      <c r="I30" s="61">
        <v>160847</v>
      </c>
      <c r="J30" s="41">
        <f t="shared" si="3"/>
        <v>79.34871373755347</v>
      </c>
    </row>
    <row r="31" spans="2:10" ht="30" hidden="1">
      <c r="B31" s="43" t="s">
        <v>58</v>
      </c>
      <c r="C31" s="48" t="s">
        <v>54</v>
      </c>
      <c r="D31" s="63">
        <v>50000</v>
      </c>
      <c r="E31" s="63">
        <v>50000</v>
      </c>
      <c r="F31" s="64">
        <v>11877.04</v>
      </c>
      <c r="G31" s="41">
        <f t="shared" si="4"/>
        <v>23.754080000000002</v>
      </c>
      <c r="H31" s="64">
        <v>11877.04</v>
      </c>
      <c r="I31" s="63">
        <v>0</v>
      </c>
      <c r="J31" s="41">
        <f t="shared" si="3"/>
        <v>0</v>
      </c>
    </row>
    <row r="32" spans="2:10" ht="15">
      <c r="B32" s="49"/>
      <c r="C32" s="50"/>
      <c r="D32" s="65"/>
      <c r="E32" s="65"/>
      <c r="F32" s="66"/>
      <c r="G32" s="53"/>
      <c r="H32" s="66"/>
      <c r="I32" s="65"/>
      <c r="J32" s="53"/>
    </row>
    <row r="33" spans="2:10" ht="15.75">
      <c r="B33" s="67" t="s">
        <v>40</v>
      </c>
      <c r="C33" s="68" t="s">
        <v>41</v>
      </c>
      <c r="D33" s="69">
        <f>SUM(D35:D36)</f>
        <v>10000</v>
      </c>
      <c r="E33" s="69">
        <f>SUM(E34:E36)</f>
        <v>10000</v>
      </c>
      <c r="F33" s="69">
        <f>SUM(F34:F36)</f>
        <v>2609.39</v>
      </c>
      <c r="G33" s="70">
        <f>(F33/E33)*100</f>
        <v>26.093899999999998</v>
      </c>
      <c r="H33" s="69">
        <f>SUM(H34:H36)</f>
        <v>2609.39</v>
      </c>
      <c r="I33" s="69">
        <f>SUM(I34:I36)</f>
        <v>375500</v>
      </c>
      <c r="J33" s="70">
        <f>(I33/H33)*100</f>
        <v>14390.336438784545</v>
      </c>
    </row>
    <row r="34" spans="2:10" ht="60">
      <c r="B34" s="71" t="s">
        <v>64</v>
      </c>
      <c r="C34" s="60" t="s">
        <v>20</v>
      </c>
      <c r="D34" s="72">
        <v>22729</v>
      </c>
      <c r="E34" s="72">
        <v>0</v>
      </c>
      <c r="F34" s="73">
        <v>0</v>
      </c>
      <c r="G34" s="74">
        <v>0</v>
      </c>
      <c r="H34" s="73">
        <v>0</v>
      </c>
      <c r="I34" s="72">
        <v>6000</v>
      </c>
      <c r="J34" s="74">
        <v>0</v>
      </c>
    </row>
    <row r="35" spans="2:10" ht="15">
      <c r="B35" s="43" t="s">
        <v>65</v>
      </c>
      <c r="C35" s="44" t="s">
        <v>92</v>
      </c>
      <c r="D35" s="28">
        <v>10000</v>
      </c>
      <c r="E35" s="28">
        <v>10000</v>
      </c>
      <c r="F35" s="29">
        <v>2609.39</v>
      </c>
      <c r="G35" s="41">
        <f>(F35/E35)*100</f>
        <v>26.093899999999998</v>
      </c>
      <c r="H35" s="29">
        <v>2609.39</v>
      </c>
      <c r="I35" s="28">
        <v>10000</v>
      </c>
      <c r="J35" s="41">
        <f>(I35/H35)*100</f>
        <v>383.23132992768427</v>
      </c>
    </row>
    <row r="36" spans="2:10" ht="60">
      <c r="B36" s="43" t="s">
        <v>57</v>
      </c>
      <c r="C36" s="44" t="s">
        <v>112</v>
      </c>
      <c r="D36" s="28">
        <v>0</v>
      </c>
      <c r="E36" s="28">
        <v>0</v>
      </c>
      <c r="F36" s="29">
        <v>0</v>
      </c>
      <c r="G36" s="30">
        <v>0</v>
      </c>
      <c r="H36" s="29">
        <v>0</v>
      </c>
      <c r="I36" s="28">
        <v>359500</v>
      </c>
      <c r="J36" s="30">
        <v>0</v>
      </c>
    </row>
    <row r="37" spans="2:10" ht="15">
      <c r="B37" s="75"/>
      <c r="D37" s="76"/>
      <c r="E37" s="76"/>
      <c r="F37" s="77"/>
      <c r="G37" s="78"/>
      <c r="H37" s="77"/>
      <c r="I37" s="79"/>
      <c r="J37" s="78"/>
    </row>
    <row r="38" spans="2:10" ht="15.75">
      <c r="B38" s="80" t="s">
        <v>4</v>
      </c>
      <c r="C38" s="81" t="s">
        <v>5</v>
      </c>
      <c r="D38" s="82">
        <f>SUM(D39:D49)</f>
        <v>628601</v>
      </c>
      <c r="E38" s="82">
        <f>SUM(E39:E49)</f>
        <v>623596</v>
      </c>
      <c r="F38" s="83">
        <f>SUM(F39:F49)</f>
        <v>568411.7100000001</v>
      </c>
      <c r="G38" s="84">
        <f>(F38/E38)*100</f>
        <v>91.15063438508267</v>
      </c>
      <c r="H38" s="83">
        <f>SUM(H39:H49)</f>
        <v>696698.52</v>
      </c>
      <c r="I38" s="82">
        <f>SUM(I39:I49)</f>
        <v>599217</v>
      </c>
      <c r="J38" s="84">
        <f aca="true" t="shared" si="5" ref="J38:J49">(I38/H38)*100</f>
        <v>86.00807706610314</v>
      </c>
    </row>
    <row r="39" spans="2:10" ht="15">
      <c r="B39" s="43" t="s">
        <v>65</v>
      </c>
      <c r="C39" s="85" t="s">
        <v>7</v>
      </c>
      <c r="D39" s="28">
        <v>2000</v>
      </c>
      <c r="E39" s="28">
        <v>2000</v>
      </c>
      <c r="F39" s="29">
        <v>1847.9</v>
      </c>
      <c r="G39" s="41">
        <f>(F39/E39)*100</f>
        <v>92.39500000000001</v>
      </c>
      <c r="H39" s="29">
        <v>2000</v>
      </c>
      <c r="I39" s="28">
        <v>2000</v>
      </c>
      <c r="J39" s="41">
        <f t="shared" si="5"/>
        <v>100</v>
      </c>
    </row>
    <row r="40" spans="2:10" ht="75">
      <c r="B40" s="49" t="s">
        <v>57</v>
      </c>
      <c r="C40" s="44" t="s">
        <v>110</v>
      </c>
      <c r="D40" s="45">
        <v>170000</v>
      </c>
      <c r="E40" s="45">
        <v>170000</v>
      </c>
      <c r="F40" s="46">
        <v>116481.81</v>
      </c>
      <c r="G40" s="47">
        <f>(F40/E40)*100</f>
        <v>68.51871176470588</v>
      </c>
      <c r="H40" s="46">
        <v>150000</v>
      </c>
      <c r="I40" s="45">
        <v>160000</v>
      </c>
      <c r="J40" s="47">
        <f t="shared" si="5"/>
        <v>106.66666666666667</v>
      </c>
    </row>
    <row r="41" spans="2:10" ht="15">
      <c r="B41" s="49" t="s">
        <v>61</v>
      </c>
      <c r="C41" s="85" t="s">
        <v>109</v>
      </c>
      <c r="D41" s="28">
        <v>100000</v>
      </c>
      <c r="E41" s="28">
        <v>100000</v>
      </c>
      <c r="F41" s="29">
        <v>103458.48</v>
      </c>
      <c r="G41" s="41">
        <f>(F41/E41)*100</f>
        <v>103.45848</v>
      </c>
      <c r="H41" s="29">
        <v>140000</v>
      </c>
      <c r="I41" s="28">
        <v>150000</v>
      </c>
      <c r="J41" s="41">
        <f t="shared" si="5"/>
        <v>107.14285714285714</v>
      </c>
    </row>
    <row r="42" spans="2:10" ht="15">
      <c r="B42" s="43" t="s">
        <v>63</v>
      </c>
      <c r="C42" s="85" t="s">
        <v>28</v>
      </c>
      <c r="D42" s="28">
        <v>100000</v>
      </c>
      <c r="E42" s="28">
        <v>100000</v>
      </c>
      <c r="F42" s="29">
        <v>49889.27</v>
      </c>
      <c r="G42" s="41">
        <f>(F42/E42)*100</f>
        <v>49.889269999999996</v>
      </c>
      <c r="H42" s="29">
        <v>49899.27</v>
      </c>
      <c r="I42" s="28">
        <v>50000</v>
      </c>
      <c r="J42" s="41">
        <f t="shared" si="5"/>
        <v>100.20186668061477</v>
      </c>
    </row>
    <row r="43" spans="2:10" ht="15.75" customHeight="1" hidden="1">
      <c r="B43" s="43" t="s">
        <v>58</v>
      </c>
      <c r="C43" s="86" t="s">
        <v>8</v>
      </c>
      <c r="D43" s="28">
        <v>0</v>
      </c>
      <c r="E43" s="28">
        <v>0</v>
      </c>
      <c r="F43" s="29">
        <v>0</v>
      </c>
      <c r="G43" s="30">
        <v>0</v>
      </c>
      <c r="H43" s="29">
        <v>0</v>
      </c>
      <c r="I43" s="28">
        <v>0</v>
      </c>
      <c r="J43" s="41" t="e">
        <f t="shared" si="5"/>
        <v>#DIV/0!</v>
      </c>
    </row>
    <row r="44" spans="2:10" ht="15.75" customHeight="1" hidden="1">
      <c r="B44" s="43" t="s">
        <v>58</v>
      </c>
      <c r="C44" s="87" t="s">
        <v>8</v>
      </c>
      <c r="D44" s="51">
        <v>0</v>
      </c>
      <c r="E44" s="51">
        <v>0</v>
      </c>
      <c r="F44" s="52">
        <v>0</v>
      </c>
      <c r="G44" s="53">
        <v>0</v>
      </c>
      <c r="H44" s="52">
        <v>0</v>
      </c>
      <c r="I44" s="51">
        <v>0</v>
      </c>
      <c r="J44" s="41" t="e">
        <f t="shared" si="5"/>
        <v>#DIV/0!</v>
      </c>
    </row>
    <row r="45" spans="2:10" ht="15" hidden="1">
      <c r="B45" s="49" t="s">
        <v>58</v>
      </c>
      <c r="C45" s="88" t="s">
        <v>8</v>
      </c>
      <c r="D45" s="51">
        <v>0</v>
      </c>
      <c r="E45" s="51">
        <v>0</v>
      </c>
      <c r="F45" s="52">
        <v>102896.87</v>
      </c>
      <c r="G45" s="53">
        <v>0</v>
      </c>
      <c r="H45" s="52">
        <v>102896.87</v>
      </c>
      <c r="I45" s="51">
        <v>0</v>
      </c>
      <c r="J45" s="41">
        <f t="shared" si="5"/>
        <v>0</v>
      </c>
    </row>
    <row r="46" spans="2:10" ht="60">
      <c r="B46" s="71" t="s">
        <v>66</v>
      </c>
      <c r="C46" s="60" t="s">
        <v>119</v>
      </c>
      <c r="D46" s="72">
        <v>228402</v>
      </c>
      <c r="E46" s="72">
        <v>230973</v>
      </c>
      <c r="F46" s="73">
        <v>172908</v>
      </c>
      <c r="G46" s="89">
        <f>(F46/E46)*100</f>
        <v>74.86069800366276</v>
      </c>
      <c r="H46" s="73">
        <v>230973</v>
      </c>
      <c r="I46" s="72">
        <v>230983</v>
      </c>
      <c r="J46" s="89">
        <f t="shared" si="5"/>
        <v>100.00432951037568</v>
      </c>
    </row>
    <row r="47" spans="2:10" ht="60" hidden="1">
      <c r="B47" s="71" t="s">
        <v>64</v>
      </c>
      <c r="C47" s="60" t="s">
        <v>20</v>
      </c>
      <c r="D47" s="72">
        <v>22729</v>
      </c>
      <c r="E47" s="72">
        <v>15153</v>
      </c>
      <c r="F47" s="73">
        <v>15153</v>
      </c>
      <c r="G47" s="89">
        <f>(F47/E47)*100</f>
        <v>100</v>
      </c>
      <c r="H47" s="73">
        <v>15153</v>
      </c>
      <c r="I47" s="72">
        <v>0</v>
      </c>
      <c r="J47" s="89">
        <f t="shared" si="5"/>
        <v>0</v>
      </c>
    </row>
    <row r="48" spans="2:10" ht="60">
      <c r="B48" s="90" t="s">
        <v>97</v>
      </c>
      <c r="C48" s="58" t="s">
        <v>98</v>
      </c>
      <c r="D48" s="45">
        <v>5470</v>
      </c>
      <c r="E48" s="45">
        <v>5470</v>
      </c>
      <c r="F48" s="46">
        <v>5629.98</v>
      </c>
      <c r="G48" s="74">
        <f>(F48/E48)*100</f>
        <v>102.92468007312614</v>
      </c>
      <c r="H48" s="46">
        <v>5629.98</v>
      </c>
      <c r="I48" s="45">
        <v>6234</v>
      </c>
      <c r="J48" s="89">
        <f t="shared" si="5"/>
        <v>110.72863491522173</v>
      </c>
    </row>
    <row r="49" spans="2:10" ht="30" hidden="1">
      <c r="B49" s="90" t="s">
        <v>93</v>
      </c>
      <c r="C49" s="58" t="s">
        <v>94</v>
      </c>
      <c r="D49" s="45">
        <v>0</v>
      </c>
      <c r="E49" s="45">
        <v>0</v>
      </c>
      <c r="F49" s="46">
        <v>146.4</v>
      </c>
      <c r="G49" s="74">
        <v>0</v>
      </c>
      <c r="H49" s="46">
        <v>146.4</v>
      </c>
      <c r="I49" s="45">
        <v>0</v>
      </c>
      <c r="J49" s="74">
        <f t="shared" si="5"/>
        <v>0</v>
      </c>
    </row>
    <row r="50" spans="2:10" ht="15">
      <c r="B50" s="91"/>
      <c r="C50" s="92"/>
      <c r="D50" s="93"/>
      <c r="E50" s="93"/>
      <c r="F50" s="94"/>
      <c r="G50" s="95"/>
      <c r="H50" s="94"/>
      <c r="I50" s="96"/>
      <c r="J50" s="95"/>
    </row>
    <row r="51" spans="2:10" ht="47.25">
      <c r="B51" s="97" t="s">
        <v>9</v>
      </c>
      <c r="C51" s="98" t="s">
        <v>39</v>
      </c>
      <c r="D51" s="99">
        <f>SUM(D52)</f>
        <v>6383</v>
      </c>
      <c r="E51" s="99">
        <f>SUM(E52)</f>
        <v>99274</v>
      </c>
      <c r="F51" s="100">
        <f>SUM(F52)</f>
        <v>4787</v>
      </c>
      <c r="G51" s="74">
        <f>(F51/E51)*100</f>
        <v>4.822007776457078</v>
      </c>
      <c r="H51" s="100">
        <f>SUM(H52)</f>
        <v>99274</v>
      </c>
      <c r="I51" s="99">
        <f>SUM(I52)</f>
        <v>6338</v>
      </c>
      <c r="J51" s="89">
        <f>(I51/H51)*100</f>
        <v>6.3843503837862885</v>
      </c>
    </row>
    <row r="52" spans="2:10" ht="60">
      <c r="B52" s="43" t="s">
        <v>66</v>
      </c>
      <c r="C52" s="44" t="s">
        <v>1</v>
      </c>
      <c r="D52" s="45">
        <v>6383</v>
      </c>
      <c r="E52" s="45">
        <f>6383+92891</f>
        <v>99274</v>
      </c>
      <c r="F52" s="46">
        <v>4787</v>
      </c>
      <c r="G52" s="74">
        <f>(F52/E52)*100</f>
        <v>4.822007776457078</v>
      </c>
      <c r="H52" s="46">
        <v>99274</v>
      </c>
      <c r="I52" s="45">
        <v>6338</v>
      </c>
      <c r="J52" s="74">
        <f>(I52/H52)*100</f>
        <v>6.3843503837862885</v>
      </c>
    </row>
    <row r="53" spans="2:10" ht="15">
      <c r="B53" s="75"/>
      <c r="D53" s="76"/>
      <c r="E53" s="76"/>
      <c r="F53" s="77"/>
      <c r="G53" s="78"/>
      <c r="H53" s="77"/>
      <c r="I53" s="79"/>
      <c r="J53" s="78"/>
    </row>
    <row r="54" spans="2:10" ht="31.5">
      <c r="B54" s="97" t="s">
        <v>10</v>
      </c>
      <c r="C54" s="98" t="s">
        <v>37</v>
      </c>
      <c r="D54" s="101">
        <f>SUM(D56:D58)</f>
        <v>6000</v>
      </c>
      <c r="E54" s="101">
        <f>SUM(E55:E58)</f>
        <v>6000</v>
      </c>
      <c r="F54" s="102">
        <f>SUM(F55:F58)</f>
        <v>9881.73</v>
      </c>
      <c r="G54" s="103">
        <f>(F54/E54)*100</f>
        <v>164.69549999999998</v>
      </c>
      <c r="H54" s="102">
        <f>SUM(H55:H58)</f>
        <v>12579.83</v>
      </c>
      <c r="I54" s="101">
        <f>SUM(I55:I58)</f>
        <v>13000</v>
      </c>
      <c r="J54" s="103">
        <f>(I54/H54)*100</f>
        <v>103.34002923727905</v>
      </c>
    </row>
    <row r="55" spans="2:10" ht="30.75" hidden="1">
      <c r="B55" s="37" t="s">
        <v>133</v>
      </c>
      <c r="C55" s="38" t="s">
        <v>134</v>
      </c>
      <c r="D55" s="101"/>
      <c r="E55" s="101">
        <v>0</v>
      </c>
      <c r="F55" s="102">
        <v>6579.83</v>
      </c>
      <c r="G55" s="74">
        <v>0</v>
      </c>
      <c r="H55" s="102">
        <v>6579.83</v>
      </c>
      <c r="I55" s="198">
        <v>0</v>
      </c>
      <c r="J55" s="103">
        <f>(I55/H55)*100</f>
        <v>0</v>
      </c>
    </row>
    <row r="56" spans="2:10" ht="30">
      <c r="B56" s="104" t="s">
        <v>67</v>
      </c>
      <c r="C56" s="105" t="s">
        <v>23</v>
      </c>
      <c r="D56" s="106">
        <v>5000</v>
      </c>
      <c r="E56" s="106">
        <v>5000</v>
      </c>
      <c r="F56" s="29">
        <v>3301.9</v>
      </c>
      <c r="G56" s="30">
        <f>(F56/E56)*100</f>
        <v>66.038</v>
      </c>
      <c r="H56" s="29">
        <v>5000</v>
      </c>
      <c r="I56" s="28">
        <v>12000</v>
      </c>
      <c r="J56" s="30">
        <f>(I56/H56)*100</f>
        <v>240</v>
      </c>
    </row>
    <row r="57" spans="2:10" ht="78" customHeight="1" hidden="1">
      <c r="B57" s="107" t="s">
        <v>104</v>
      </c>
      <c r="C57" s="108" t="s">
        <v>105</v>
      </c>
      <c r="D57" s="109">
        <v>0</v>
      </c>
      <c r="E57" s="109">
        <v>0</v>
      </c>
      <c r="F57" s="110">
        <v>0</v>
      </c>
      <c r="G57" s="47">
        <v>0</v>
      </c>
      <c r="H57" s="110">
        <v>0</v>
      </c>
      <c r="I57" s="109">
        <v>0</v>
      </c>
      <c r="J57" s="47">
        <v>0</v>
      </c>
    </row>
    <row r="58" spans="2:10" ht="60">
      <c r="B58" s="71" t="s">
        <v>66</v>
      </c>
      <c r="C58" s="44" t="s">
        <v>1</v>
      </c>
      <c r="D58" s="45">
        <v>1000</v>
      </c>
      <c r="E58" s="45">
        <v>1000</v>
      </c>
      <c r="F58" s="46">
        <v>0</v>
      </c>
      <c r="G58" s="74">
        <f>(F58/E58)*100</f>
        <v>0</v>
      </c>
      <c r="H58" s="46">
        <v>1000</v>
      </c>
      <c r="I58" s="45">
        <v>1000</v>
      </c>
      <c r="J58" s="74">
        <f>(I58/H58)*100</f>
        <v>100</v>
      </c>
    </row>
    <row r="59" spans="2:10" ht="12" customHeight="1">
      <c r="B59" s="49"/>
      <c r="C59" s="111"/>
      <c r="D59" s="76"/>
      <c r="E59" s="76"/>
      <c r="F59" s="77"/>
      <c r="G59" s="78"/>
      <c r="H59" s="77"/>
      <c r="I59" s="79"/>
      <c r="J59" s="78"/>
    </row>
    <row r="60" spans="2:10" ht="63">
      <c r="B60" s="97" t="s">
        <v>11</v>
      </c>
      <c r="C60" s="112" t="s">
        <v>142</v>
      </c>
      <c r="D60" s="99">
        <f>SUM(D62:D99)</f>
        <v>29737923</v>
      </c>
      <c r="E60" s="99">
        <f>SUM(E62:E99)</f>
        <v>29737923</v>
      </c>
      <c r="F60" s="100">
        <f>SUM(F62:F99)</f>
        <v>23230432.179999996</v>
      </c>
      <c r="G60" s="113">
        <f>(F60/E60)*100</f>
        <v>78.11719796301844</v>
      </c>
      <c r="H60" s="100">
        <f>SUM(H62:H99)</f>
        <v>31788558.54</v>
      </c>
      <c r="I60" s="99">
        <f>SUM(I62:I99)</f>
        <v>34411961</v>
      </c>
      <c r="J60" s="113">
        <f>(I60/H60)*100</f>
        <v>108.25266253170598</v>
      </c>
    </row>
    <row r="61" spans="2:10" ht="15">
      <c r="B61" s="35"/>
      <c r="C61" s="18"/>
      <c r="D61" s="114"/>
      <c r="E61" s="114"/>
      <c r="F61" s="66"/>
      <c r="G61" s="115"/>
      <c r="H61" s="66"/>
      <c r="I61" s="65"/>
      <c r="J61" s="115"/>
    </row>
    <row r="62" spans="2:10" ht="15">
      <c r="B62" s="35" t="s">
        <v>68</v>
      </c>
      <c r="C62" s="36" t="s">
        <v>12</v>
      </c>
      <c r="D62" s="61">
        <v>14306463</v>
      </c>
      <c r="E62" s="61">
        <v>14306463</v>
      </c>
      <c r="F62" s="62">
        <v>10070951</v>
      </c>
      <c r="G62" s="116">
        <f>(F62/E62)*100</f>
        <v>70.39441544706054</v>
      </c>
      <c r="H62" s="62">
        <v>14306463</v>
      </c>
      <c r="I62" s="61">
        <v>16958521</v>
      </c>
      <c r="J62" s="116">
        <f>(I62/H62)*100</f>
        <v>118.53748197580352</v>
      </c>
    </row>
    <row r="63" spans="2:10" ht="15">
      <c r="B63" s="35"/>
      <c r="C63" s="36"/>
      <c r="D63" s="117"/>
      <c r="E63" s="117"/>
      <c r="F63" s="118"/>
      <c r="G63" s="116"/>
      <c r="H63" s="118"/>
      <c r="I63" s="119"/>
      <c r="J63" s="116"/>
    </row>
    <row r="64" spans="2:10" ht="15">
      <c r="B64" s="35" t="s">
        <v>69</v>
      </c>
      <c r="C64" s="36" t="s">
        <v>13</v>
      </c>
      <c r="D64" s="61">
        <v>415945</v>
      </c>
      <c r="E64" s="61">
        <v>415945</v>
      </c>
      <c r="F64" s="62">
        <v>1032585.79</v>
      </c>
      <c r="G64" s="116">
        <f>(F64/E64)*100</f>
        <v>248.25055956917384</v>
      </c>
      <c r="H64" s="62">
        <v>1376781.05</v>
      </c>
      <c r="I64" s="61">
        <v>1376781</v>
      </c>
      <c r="J64" s="116">
        <f>(I64/H64)*100</f>
        <v>99.99999636834048</v>
      </c>
    </row>
    <row r="65" spans="2:10" ht="15">
      <c r="B65" s="35"/>
      <c r="C65" s="36"/>
      <c r="D65" s="61"/>
      <c r="E65" s="61"/>
      <c r="F65" s="62"/>
      <c r="G65" s="116"/>
      <c r="H65" s="62"/>
      <c r="I65" s="61"/>
      <c r="J65" s="116"/>
    </row>
    <row r="66" spans="2:10" ht="12.75" customHeight="1" hidden="1">
      <c r="B66" s="35" t="s">
        <v>89</v>
      </c>
      <c r="C66" s="36" t="s">
        <v>90</v>
      </c>
      <c r="D66" s="61">
        <v>0</v>
      </c>
      <c r="E66" s="61">
        <v>0</v>
      </c>
      <c r="F66" s="62">
        <v>0</v>
      </c>
      <c r="G66" s="116" t="e">
        <f>(F66/E66)*100</f>
        <v>#DIV/0!</v>
      </c>
      <c r="H66" s="62">
        <v>0</v>
      </c>
      <c r="I66" s="61">
        <v>0</v>
      </c>
      <c r="J66" s="116" t="e">
        <f>(I66/H66)*100</f>
        <v>#DIV/0!</v>
      </c>
    </row>
    <row r="67" spans="2:10" ht="12.75" customHeight="1" hidden="1">
      <c r="B67" s="35"/>
      <c r="C67" s="36"/>
      <c r="D67" s="119"/>
      <c r="E67" s="119"/>
      <c r="F67" s="118"/>
      <c r="G67" s="116" t="e">
        <f>(F67/E67)*100</f>
        <v>#DIV/0!</v>
      </c>
      <c r="H67" s="118"/>
      <c r="I67" s="119"/>
      <c r="J67" s="116" t="e">
        <f>(I67/H67)*100</f>
        <v>#DIV/0!</v>
      </c>
    </row>
    <row r="68" spans="2:10" ht="15">
      <c r="B68" s="35" t="s">
        <v>70</v>
      </c>
      <c r="C68" s="36" t="s">
        <v>14</v>
      </c>
      <c r="D68" s="61">
        <f>10127087+2539000</f>
        <v>12666087</v>
      </c>
      <c r="E68" s="61">
        <f>13006087-340000</f>
        <v>12666087</v>
      </c>
      <c r="F68" s="62">
        <v>9870319.94</v>
      </c>
      <c r="G68" s="116">
        <f>(F68/E68)*100</f>
        <v>77.92714466590984</v>
      </c>
      <c r="H68" s="62">
        <v>13260320</v>
      </c>
      <c r="I68" s="61">
        <v>13260320</v>
      </c>
      <c r="J68" s="116">
        <f>(I68/H68)*100</f>
        <v>100</v>
      </c>
    </row>
    <row r="69" spans="2:10" ht="15">
      <c r="B69" s="35"/>
      <c r="C69" s="36"/>
      <c r="D69" s="119"/>
      <c r="E69" s="119"/>
      <c r="F69" s="118"/>
      <c r="G69" s="116"/>
      <c r="H69" s="118"/>
      <c r="I69" s="119"/>
      <c r="J69" s="116"/>
    </row>
    <row r="70" spans="2:10" ht="15">
      <c r="B70" s="35" t="s">
        <v>71</v>
      </c>
      <c r="C70" s="36" t="s">
        <v>15</v>
      </c>
      <c r="D70" s="61">
        <v>19469</v>
      </c>
      <c r="E70" s="61">
        <v>19469</v>
      </c>
      <c r="F70" s="62">
        <v>19926.1</v>
      </c>
      <c r="G70" s="116">
        <f>(F70/E70)*100</f>
        <v>102.34783501977502</v>
      </c>
      <c r="H70" s="62">
        <v>20276</v>
      </c>
      <c r="I70" s="61">
        <v>20000</v>
      </c>
      <c r="J70" s="116">
        <f>(I70/H70)*100</f>
        <v>98.63878477017163</v>
      </c>
    </row>
    <row r="71" spans="2:10" ht="15">
      <c r="B71" s="35"/>
      <c r="C71" s="36"/>
      <c r="D71" s="61"/>
      <c r="E71" s="61"/>
      <c r="F71" s="62"/>
      <c r="G71" s="116"/>
      <c r="H71" s="62"/>
      <c r="I71" s="61"/>
      <c r="J71" s="116"/>
    </row>
    <row r="72" spans="2:10" ht="12.75" customHeight="1" hidden="1">
      <c r="B72" s="35" t="s">
        <v>95</v>
      </c>
      <c r="C72" s="36" t="s">
        <v>96</v>
      </c>
      <c r="D72" s="61">
        <v>0</v>
      </c>
      <c r="E72" s="61">
        <v>0</v>
      </c>
      <c r="F72" s="62">
        <v>0</v>
      </c>
      <c r="G72" s="116" t="e">
        <f>(F72/E72)*100</f>
        <v>#DIV/0!</v>
      </c>
      <c r="H72" s="62">
        <v>0</v>
      </c>
      <c r="I72" s="61">
        <v>0</v>
      </c>
      <c r="J72" s="116" t="e">
        <f>(I72/H72)*100</f>
        <v>#DIV/0!</v>
      </c>
    </row>
    <row r="73" spans="2:10" ht="12.75" customHeight="1" hidden="1">
      <c r="B73" s="35"/>
      <c r="C73" s="36"/>
      <c r="D73" s="61"/>
      <c r="E73" s="61"/>
      <c r="F73" s="62"/>
      <c r="G73" s="116" t="e">
        <f>(F73/E73)*100</f>
        <v>#DIV/0!</v>
      </c>
      <c r="H73" s="62"/>
      <c r="I73" s="61"/>
      <c r="J73" s="116" t="e">
        <f>(I73/H73)*100</f>
        <v>#DIV/0!</v>
      </c>
    </row>
    <row r="74" spans="2:10" ht="15">
      <c r="B74" s="35" t="s">
        <v>95</v>
      </c>
      <c r="C74" s="36" t="s">
        <v>96</v>
      </c>
      <c r="D74" s="61">
        <v>29</v>
      </c>
      <c r="E74" s="61">
        <v>29</v>
      </c>
      <c r="F74" s="62">
        <v>18.7</v>
      </c>
      <c r="G74" s="116">
        <f>(F74/E74)*100</f>
        <v>64.48275862068965</v>
      </c>
      <c r="H74" s="62">
        <v>18.7</v>
      </c>
      <c r="I74" s="61">
        <v>20</v>
      </c>
      <c r="J74" s="116">
        <f>(I74/H74)*100</f>
        <v>106.95187165775401</v>
      </c>
    </row>
    <row r="75" spans="2:10" ht="15">
      <c r="B75" s="35"/>
      <c r="C75" s="36"/>
      <c r="D75" s="61"/>
      <c r="E75" s="61"/>
      <c r="F75" s="62"/>
      <c r="G75" s="116"/>
      <c r="H75" s="62"/>
      <c r="I75" s="61"/>
      <c r="J75" s="116"/>
    </row>
    <row r="76" spans="2:10" ht="15">
      <c r="B76" s="35" t="s">
        <v>72</v>
      </c>
      <c r="C76" s="36" t="s">
        <v>21</v>
      </c>
      <c r="D76" s="61">
        <f>292990+196465</f>
        <v>489455</v>
      </c>
      <c r="E76" s="61">
        <v>489455</v>
      </c>
      <c r="F76" s="62">
        <v>406098.2</v>
      </c>
      <c r="G76" s="116">
        <f>(F76/E76)*100</f>
        <v>82.9694660387574</v>
      </c>
      <c r="H76" s="62">
        <v>437398.2</v>
      </c>
      <c r="I76" s="61">
        <v>437000</v>
      </c>
      <c r="J76" s="116">
        <f>(I76/H76)*100</f>
        <v>99.9089616738249</v>
      </c>
    </row>
    <row r="77" spans="2:10" ht="15">
      <c r="B77" s="35"/>
      <c r="C77" s="36"/>
      <c r="D77" s="119"/>
      <c r="E77" s="119"/>
      <c r="F77" s="118"/>
      <c r="G77" s="116"/>
      <c r="H77" s="118"/>
      <c r="I77" s="119"/>
      <c r="J77" s="116"/>
    </row>
    <row r="78" spans="2:10" ht="15">
      <c r="B78" s="35" t="s">
        <v>73</v>
      </c>
      <c r="C78" s="36" t="s">
        <v>22</v>
      </c>
      <c r="D78" s="61">
        <v>129330</v>
      </c>
      <c r="E78" s="61">
        <v>129330</v>
      </c>
      <c r="F78" s="62">
        <v>100676.8</v>
      </c>
      <c r="G78" s="116">
        <f>(F78/E78)*100</f>
        <v>77.84489290961108</v>
      </c>
      <c r="H78" s="62">
        <v>134235.73</v>
      </c>
      <c r="I78" s="61">
        <v>134236</v>
      </c>
      <c r="J78" s="116">
        <f>(I78/H78)*100</f>
        <v>100.00020113869832</v>
      </c>
    </row>
    <row r="79" spans="2:10" ht="15">
      <c r="B79" s="35"/>
      <c r="C79" s="36" t="s">
        <v>16</v>
      </c>
      <c r="D79" s="119"/>
      <c r="E79" s="119"/>
      <c r="F79" s="118"/>
      <c r="G79" s="120"/>
      <c r="H79" s="118"/>
      <c r="I79" s="119"/>
      <c r="J79" s="120"/>
    </row>
    <row r="80" spans="2:10" ht="15">
      <c r="B80" s="35"/>
      <c r="C80" s="36"/>
      <c r="D80" s="119"/>
      <c r="E80" s="119"/>
      <c r="F80" s="118"/>
      <c r="G80" s="120"/>
      <c r="H80" s="118"/>
      <c r="I80" s="119"/>
      <c r="J80" s="120"/>
    </row>
    <row r="81" spans="2:10" ht="15">
      <c r="B81" s="35" t="s">
        <v>74</v>
      </c>
      <c r="C81" s="36" t="s">
        <v>17</v>
      </c>
      <c r="D81" s="61">
        <v>153750</v>
      </c>
      <c r="E81" s="61">
        <v>153750</v>
      </c>
      <c r="F81" s="62">
        <v>65057.36</v>
      </c>
      <c r="G81" s="116">
        <f>(F81/E81)*100</f>
        <v>42.31373008130082</v>
      </c>
      <c r="H81" s="62">
        <v>86743.15</v>
      </c>
      <c r="I81" s="61">
        <v>86743</v>
      </c>
      <c r="J81" s="116">
        <f>(I81/H81)*100</f>
        <v>99.99982707568263</v>
      </c>
    </row>
    <row r="82" spans="2:10" ht="15">
      <c r="B82" s="35"/>
      <c r="C82" s="36"/>
      <c r="D82" s="119"/>
      <c r="E82" s="119"/>
      <c r="F82" s="118"/>
      <c r="G82" s="120"/>
      <c r="H82" s="118"/>
      <c r="I82" s="119"/>
      <c r="J82" s="120"/>
    </row>
    <row r="83" spans="2:10" ht="15">
      <c r="B83" s="35" t="s">
        <v>75</v>
      </c>
      <c r="C83" s="36" t="s">
        <v>18</v>
      </c>
      <c r="D83" s="61">
        <f>30931-18400</f>
        <v>12531</v>
      </c>
      <c r="E83" s="61">
        <f>30931-18400</f>
        <v>12531</v>
      </c>
      <c r="F83" s="62">
        <v>12232.98</v>
      </c>
      <c r="G83" s="116">
        <f>(F83/E83)*100</f>
        <v>97.62173808953794</v>
      </c>
      <c r="H83" s="62">
        <v>12432.98</v>
      </c>
      <c r="I83" s="61">
        <v>12500</v>
      </c>
      <c r="J83" s="116">
        <f>(I83/H83)*100</f>
        <v>100.53905017139897</v>
      </c>
    </row>
    <row r="84" spans="2:10" ht="15">
      <c r="B84" s="35"/>
      <c r="C84" s="36"/>
      <c r="D84" s="119"/>
      <c r="E84" s="119"/>
      <c r="F84" s="118"/>
      <c r="G84" s="116"/>
      <c r="H84" s="118"/>
      <c r="I84" s="119"/>
      <c r="J84" s="116"/>
    </row>
    <row r="85" spans="2:10" ht="15">
      <c r="B85" s="35" t="s">
        <v>76</v>
      </c>
      <c r="C85" s="36" t="s">
        <v>19</v>
      </c>
      <c r="D85" s="61">
        <v>856860</v>
      </c>
      <c r="E85" s="61">
        <v>856860</v>
      </c>
      <c r="F85" s="62">
        <v>637256.26</v>
      </c>
      <c r="G85" s="116">
        <f>(F85/E85)*100</f>
        <v>74.37110613169013</v>
      </c>
      <c r="H85" s="62">
        <v>857256.26</v>
      </c>
      <c r="I85" s="61">
        <v>860000</v>
      </c>
      <c r="J85" s="116">
        <f>(I85/H85)*100</f>
        <v>100.32006065490849</v>
      </c>
    </row>
    <row r="86" spans="2:10" ht="15">
      <c r="B86" s="35"/>
      <c r="C86" s="36"/>
      <c r="D86" s="119"/>
      <c r="E86" s="119"/>
      <c r="F86" s="118"/>
      <c r="G86" s="116"/>
      <c r="H86" s="118"/>
      <c r="I86" s="119"/>
      <c r="J86" s="116"/>
    </row>
    <row r="87" spans="2:10" ht="15">
      <c r="B87" s="35" t="s">
        <v>77</v>
      </c>
      <c r="C87" s="36" t="s">
        <v>24</v>
      </c>
      <c r="D87" s="61">
        <f>41000-24000</f>
        <v>17000</v>
      </c>
      <c r="E87" s="61">
        <f>41000-24000</f>
        <v>17000</v>
      </c>
      <c r="F87" s="62">
        <v>17300</v>
      </c>
      <c r="G87" s="116">
        <f>(F87/E87)*100</f>
        <v>101.76470588235293</v>
      </c>
      <c r="H87" s="62">
        <v>20300</v>
      </c>
      <c r="I87" s="61">
        <v>15000</v>
      </c>
      <c r="J87" s="116">
        <f>(I87/H87)*100</f>
        <v>73.89162561576354</v>
      </c>
    </row>
    <row r="88" spans="2:10" ht="15">
      <c r="B88" s="35"/>
      <c r="C88" s="36"/>
      <c r="D88" s="119"/>
      <c r="E88" s="119"/>
      <c r="F88" s="118"/>
      <c r="G88" s="116"/>
      <c r="H88" s="118"/>
      <c r="I88" s="119"/>
      <c r="J88" s="116"/>
    </row>
    <row r="89" spans="2:10" ht="15">
      <c r="B89" s="35" t="s">
        <v>78</v>
      </c>
      <c r="C89" s="36" t="s">
        <v>49</v>
      </c>
      <c r="D89" s="61">
        <v>3700</v>
      </c>
      <c r="E89" s="61">
        <v>3700</v>
      </c>
      <c r="F89" s="62">
        <v>2470</v>
      </c>
      <c r="G89" s="116">
        <f>(F89/E89)*100</f>
        <v>66.75675675675676</v>
      </c>
      <c r="H89" s="62">
        <v>3700</v>
      </c>
      <c r="I89" s="61">
        <v>3700</v>
      </c>
      <c r="J89" s="116">
        <f>(I89/H89)*100</f>
        <v>100</v>
      </c>
    </row>
    <row r="90" spans="2:10" ht="15">
      <c r="B90" s="35"/>
      <c r="C90" s="36"/>
      <c r="D90" s="61"/>
      <c r="E90" s="61"/>
      <c r="F90" s="62"/>
      <c r="G90" s="116"/>
      <c r="H90" s="62"/>
      <c r="I90" s="61"/>
      <c r="J90" s="116"/>
    </row>
    <row r="91" spans="2:10" ht="15">
      <c r="B91" s="35" t="s">
        <v>79</v>
      </c>
      <c r="C91" s="36" t="s">
        <v>120</v>
      </c>
      <c r="D91" s="61">
        <v>45000</v>
      </c>
      <c r="E91" s="61">
        <v>45000</v>
      </c>
      <c r="F91" s="62">
        <v>31375</v>
      </c>
      <c r="G91" s="116">
        <f>(F91/E91)*100</f>
        <v>69.72222222222221</v>
      </c>
      <c r="H91" s="62">
        <v>45000</v>
      </c>
      <c r="I91" s="61">
        <v>45000</v>
      </c>
      <c r="J91" s="116">
        <f>(I91/H91)*100</f>
        <v>100</v>
      </c>
    </row>
    <row r="92" spans="2:10" ht="15">
      <c r="B92" s="35"/>
      <c r="C92" s="36"/>
      <c r="D92" s="119"/>
      <c r="E92" s="119"/>
      <c r="F92" s="118"/>
      <c r="G92" s="116"/>
      <c r="H92" s="118"/>
      <c r="I92" s="119"/>
      <c r="J92" s="116"/>
    </row>
    <row r="93" spans="2:10" ht="15">
      <c r="B93" s="35" t="s">
        <v>80</v>
      </c>
      <c r="C93" s="59" t="s">
        <v>42</v>
      </c>
      <c r="D93" s="61">
        <v>539606</v>
      </c>
      <c r="E93" s="61">
        <v>539606</v>
      </c>
      <c r="F93" s="62">
        <v>759103.62</v>
      </c>
      <c r="G93" s="116">
        <f>(F93/E93)*100</f>
        <v>140.67738683409746</v>
      </c>
      <c r="H93" s="62">
        <v>1012138.16</v>
      </c>
      <c r="I93" s="61">
        <v>1012140</v>
      </c>
      <c r="J93" s="116">
        <f>(I93/H93)*100</f>
        <v>100.00018179336307</v>
      </c>
    </row>
    <row r="94" spans="2:10" ht="15">
      <c r="B94" s="35"/>
      <c r="C94" s="59"/>
      <c r="D94" s="61"/>
      <c r="E94" s="61"/>
      <c r="F94" s="62"/>
      <c r="G94" s="116"/>
      <c r="H94" s="62"/>
      <c r="I94" s="61"/>
      <c r="J94" s="116"/>
    </row>
    <row r="95" spans="2:10" ht="30" hidden="1">
      <c r="B95" s="35" t="s">
        <v>149</v>
      </c>
      <c r="C95" s="59" t="s">
        <v>150</v>
      </c>
      <c r="D95" s="61"/>
      <c r="E95" s="61">
        <v>0</v>
      </c>
      <c r="F95" s="62">
        <v>24202.74</v>
      </c>
      <c r="G95" s="116">
        <v>0</v>
      </c>
      <c r="H95" s="62">
        <v>24202.74</v>
      </c>
      <c r="I95" s="61">
        <v>0</v>
      </c>
      <c r="J95" s="116">
        <f>(I95/H95)*100</f>
        <v>0</v>
      </c>
    </row>
    <row r="96" spans="2:10" ht="15" hidden="1">
      <c r="B96" s="35"/>
      <c r="C96" s="59"/>
      <c r="D96" s="61"/>
      <c r="E96" s="61"/>
      <c r="F96" s="62"/>
      <c r="G96" s="116"/>
      <c r="H96" s="62"/>
      <c r="I96" s="61"/>
      <c r="J96" s="116"/>
    </row>
    <row r="97" spans="2:10" ht="30" hidden="1">
      <c r="B97" s="35" t="s">
        <v>135</v>
      </c>
      <c r="C97" s="59" t="s">
        <v>136</v>
      </c>
      <c r="D97" s="61">
        <v>0</v>
      </c>
      <c r="E97" s="61">
        <v>0</v>
      </c>
      <c r="F97" s="62">
        <v>217.2</v>
      </c>
      <c r="G97" s="116">
        <v>0</v>
      </c>
      <c r="H97" s="62">
        <v>217.2</v>
      </c>
      <c r="I97" s="61">
        <v>0</v>
      </c>
      <c r="J97" s="116">
        <f>(I97/H97)*100</f>
        <v>0</v>
      </c>
    </row>
    <row r="98" spans="2:10" ht="15" hidden="1">
      <c r="B98" s="35"/>
      <c r="C98" s="59"/>
      <c r="D98" s="61"/>
      <c r="E98" s="61"/>
      <c r="F98" s="62"/>
      <c r="G98" s="116"/>
      <c r="H98" s="62"/>
      <c r="I98" s="61"/>
      <c r="J98" s="116"/>
    </row>
    <row r="99" spans="2:10" ht="30">
      <c r="B99" s="37" t="s">
        <v>81</v>
      </c>
      <c r="C99" s="121" t="s">
        <v>25</v>
      </c>
      <c r="D99" s="42">
        <v>82698</v>
      </c>
      <c r="E99" s="42">
        <v>82698</v>
      </c>
      <c r="F99" s="40">
        <v>180640.49</v>
      </c>
      <c r="G99" s="41">
        <f>(F99/E99)*100</f>
        <v>218.4339282691238</v>
      </c>
      <c r="H99" s="40">
        <v>191075.37</v>
      </c>
      <c r="I99" s="42">
        <v>190000</v>
      </c>
      <c r="J99" s="41">
        <f>(I99/H99)*100</f>
        <v>99.43720114214617</v>
      </c>
    </row>
    <row r="100" spans="2:10" ht="15">
      <c r="B100" s="91"/>
      <c r="D100" s="122"/>
      <c r="E100" s="122"/>
      <c r="F100" s="123"/>
      <c r="G100" s="124"/>
      <c r="H100" s="123"/>
      <c r="I100" s="125"/>
      <c r="J100" s="124"/>
    </row>
    <row r="101" spans="2:10" ht="15.75" customHeight="1">
      <c r="B101" s="205" t="s">
        <v>26</v>
      </c>
      <c r="C101" s="207" t="s">
        <v>27</v>
      </c>
      <c r="D101" s="201">
        <f>SUM(D104,D110)</f>
        <v>16460509</v>
      </c>
      <c r="E101" s="201">
        <f>SUM(E104,E110)</f>
        <v>16453192</v>
      </c>
      <c r="F101" s="199">
        <f>SUM(F104,F110)</f>
        <v>13708072.97</v>
      </c>
      <c r="G101" s="203">
        <f>(F101/E101)*100</f>
        <v>83.31558380890468</v>
      </c>
      <c r="H101" s="199">
        <f>SUM(H104,H110)</f>
        <v>16455626.97</v>
      </c>
      <c r="I101" s="201">
        <f>SUM(I104,I110)</f>
        <v>18169829</v>
      </c>
      <c r="J101" s="203">
        <f>(I101/H101)*100</f>
        <v>110.4171177015931</v>
      </c>
    </row>
    <row r="102" spans="2:10" ht="2.25" customHeight="1">
      <c r="B102" s="206"/>
      <c r="C102" s="208"/>
      <c r="D102" s="202"/>
      <c r="E102" s="202"/>
      <c r="F102" s="200"/>
      <c r="G102" s="204"/>
      <c r="H102" s="200"/>
      <c r="I102" s="202"/>
      <c r="J102" s="204"/>
    </row>
    <row r="103" spans="2:10" ht="15">
      <c r="B103" s="35"/>
      <c r="C103" s="126"/>
      <c r="D103" s="114"/>
      <c r="E103" s="114"/>
      <c r="F103" s="66"/>
      <c r="G103" s="115"/>
      <c r="H103" s="66"/>
      <c r="I103" s="65"/>
      <c r="J103" s="115"/>
    </row>
    <row r="104" spans="2:10" ht="15">
      <c r="B104" s="37" t="s">
        <v>82</v>
      </c>
      <c r="C104" s="127" t="s">
        <v>29</v>
      </c>
      <c r="D104" s="128">
        <f>SUM(D105:D109)</f>
        <v>16460509</v>
      </c>
      <c r="E104" s="128">
        <f>SUM(E105:E109)</f>
        <v>16453192</v>
      </c>
      <c r="F104" s="129">
        <f>SUM(F105:F109)</f>
        <v>13705638</v>
      </c>
      <c r="G104" s="130">
        <f>(F104/E104)*100</f>
        <v>83.30078443137356</v>
      </c>
      <c r="H104" s="129">
        <f>SUM(H105:H109)</f>
        <v>16453192</v>
      </c>
      <c r="I104" s="128">
        <f>SUM(I105:I108)</f>
        <v>18169829</v>
      </c>
      <c r="J104" s="130">
        <f>(I104/H104)*100</f>
        <v>110.43345874770074</v>
      </c>
    </row>
    <row r="105" spans="2:10" ht="15">
      <c r="B105" s="49"/>
      <c r="C105" s="18" t="s">
        <v>107</v>
      </c>
      <c r="D105" s="51">
        <v>14211043</v>
      </c>
      <c r="E105" s="51">
        <v>14203726</v>
      </c>
      <c r="F105" s="52">
        <v>12018534</v>
      </c>
      <c r="G105" s="53">
        <f>(F105/E105)*100</f>
        <v>84.61536078631762</v>
      </c>
      <c r="H105" s="52">
        <v>14203726</v>
      </c>
      <c r="I105" s="51">
        <v>15050609</v>
      </c>
      <c r="J105" s="53">
        <f>(I105/H105)*100</f>
        <v>105.96240028848769</v>
      </c>
    </row>
    <row r="106" spans="2:10" ht="12.75" customHeight="1" hidden="1">
      <c r="B106" s="35"/>
      <c r="C106" s="36" t="s">
        <v>108</v>
      </c>
      <c r="D106" s="61">
        <v>0</v>
      </c>
      <c r="E106" s="61">
        <v>0</v>
      </c>
      <c r="F106" s="62">
        <v>0</v>
      </c>
      <c r="G106" s="116">
        <v>0</v>
      </c>
      <c r="H106" s="62">
        <v>0</v>
      </c>
      <c r="I106" s="61">
        <v>0</v>
      </c>
      <c r="J106" s="116">
        <v>0</v>
      </c>
    </row>
    <row r="107" spans="2:10" ht="12.75" customHeight="1">
      <c r="B107" s="131"/>
      <c r="C107" s="132" t="s">
        <v>148</v>
      </c>
      <c r="D107" s="133">
        <v>2249466</v>
      </c>
      <c r="E107" s="61">
        <v>2249466</v>
      </c>
      <c r="F107" s="134">
        <v>1687104</v>
      </c>
      <c r="G107" s="116">
        <f>(F107/E107)*100</f>
        <v>75.00020004747793</v>
      </c>
      <c r="H107" s="134">
        <v>2249466</v>
      </c>
      <c r="I107" s="61">
        <v>2086441</v>
      </c>
      <c r="J107" s="135">
        <f>(I107/H107)*100</f>
        <v>92.7527244243745</v>
      </c>
    </row>
    <row r="108" spans="2:10" ht="15">
      <c r="B108" s="35"/>
      <c r="C108" s="132" t="s">
        <v>147</v>
      </c>
      <c r="D108" s="61"/>
      <c r="E108" s="61">
        <f>SUM(E109)</f>
        <v>0</v>
      </c>
      <c r="F108" s="62">
        <f>SUM(F109)</f>
        <v>0</v>
      </c>
      <c r="G108" s="116">
        <v>0</v>
      </c>
      <c r="H108" s="62">
        <f>SUM(H109)</f>
        <v>0</v>
      </c>
      <c r="I108" s="61">
        <f>SUM(I109)</f>
        <v>1032779</v>
      </c>
      <c r="J108" s="116">
        <v>0</v>
      </c>
    </row>
    <row r="109" spans="2:10" ht="15">
      <c r="B109" s="37"/>
      <c r="C109" s="136" t="s">
        <v>151</v>
      </c>
      <c r="D109" s="137"/>
      <c r="E109" s="137">
        <v>0</v>
      </c>
      <c r="F109" s="138">
        <v>0</v>
      </c>
      <c r="G109" s="139">
        <v>0</v>
      </c>
      <c r="H109" s="138">
        <v>0</v>
      </c>
      <c r="I109" s="42">
        <v>1032779</v>
      </c>
      <c r="J109" s="139">
        <v>0</v>
      </c>
    </row>
    <row r="110" spans="2:10" ht="15" hidden="1">
      <c r="B110" s="37" t="s">
        <v>137</v>
      </c>
      <c r="C110" s="136" t="s">
        <v>138</v>
      </c>
      <c r="D110" s="42">
        <v>0</v>
      </c>
      <c r="E110" s="42">
        <v>0</v>
      </c>
      <c r="F110" s="40">
        <v>2434.97</v>
      </c>
      <c r="G110" s="41">
        <v>0</v>
      </c>
      <c r="H110" s="40">
        <v>2434.97</v>
      </c>
      <c r="I110" s="42">
        <v>0</v>
      </c>
      <c r="J110" s="41">
        <v>0</v>
      </c>
    </row>
    <row r="111" spans="2:10" ht="15">
      <c r="B111" s="75"/>
      <c r="D111" s="76"/>
      <c r="E111" s="76"/>
      <c r="F111" s="77"/>
      <c r="G111" s="78"/>
      <c r="H111" s="77"/>
      <c r="I111" s="79"/>
      <c r="J111" s="78"/>
    </row>
    <row r="112" spans="2:10" ht="15.75">
      <c r="B112" s="140" t="s">
        <v>30</v>
      </c>
      <c r="C112" s="141" t="s">
        <v>31</v>
      </c>
      <c r="D112" s="142">
        <f>SUM(D113:D120)</f>
        <v>608536</v>
      </c>
      <c r="E112" s="142">
        <f>SUM(E113:E121)</f>
        <v>445633</v>
      </c>
      <c r="F112" s="143">
        <f>SUM(F113:F121)</f>
        <v>322329.17000000004</v>
      </c>
      <c r="G112" s="103">
        <f>(F112/E112)*100</f>
        <v>72.33063305455387</v>
      </c>
      <c r="H112" s="143">
        <f>SUM(H113:H121)</f>
        <v>445403.53</v>
      </c>
      <c r="I112" s="142">
        <f>SUM(I113:I121)</f>
        <v>466752</v>
      </c>
      <c r="J112" s="103">
        <f>(I112/H112)*100</f>
        <v>104.79306259651781</v>
      </c>
    </row>
    <row r="113" spans="2:10" ht="30.75" hidden="1">
      <c r="B113" s="144" t="s">
        <v>133</v>
      </c>
      <c r="C113" s="145" t="s">
        <v>134</v>
      </c>
      <c r="D113" s="42">
        <v>0</v>
      </c>
      <c r="E113" s="42">
        <v>0</v>
      </c>
      <c r="F113" s="40">
        <v>553.53</v>
      </c>
      <c r="G113" s="116">
        <v>0</v>
      </c>
      <c r="H113" s="40">
        <v>553.53</v>
      </c>
      <c r="I113" s="42">
        <v>0</v>
      </c>
      <c r="J113" s="103">
        <f>(I113/H113)*100</f>
        <v>0</v>
      </c>
    </row>
    <row r="114" spans="2:10" ht="39" customHeight="1" hidden="1">
      <c r="B114" s="71" t="s">
        <v>66</v>
      </c>
      <c r="C114" s="48" t="s">
        <v>86</v>
      </c>
      <c r="D114" s="51">
        <v>0</v>
      </c>
      <c r="E114" s="51">
        <v>0</v>
      </c>
      <c r="F114" s="52">
        <v>0</v>
      </c>
      <c r="G114" s="30" t="e">
        <f>(F114/E114)*100</f>
        <v>#DIV/0!</v>
      </c>
      <c r="H114" s="52">
        <v>0</v>
      </c>
      <c r="I114" s="51">
        <v>0</v>
      </c>
      <c r="J114" s="30" t="e">
        <f>(I114/H114)*100</f>
        <v>#DIV/0!</v>
      </c>
    </row>
    <row r="115" spans="2:10" ht="75">
      <c r="B115" s="71" t="s">
        <v>57</v>
      </c>
      <c r="C115" s="44" t="s">
        <v>110</v>
      </c>
      <c r="D115" s="51"/>
      <c r="E115" s="51">
        <v>0</v>
      </c>
      <c r="F115" s="52">
        <v>0</v>
      </c>
      <c r="G115" s="30">
        <v>0</v>
      </c>
      <c r="H115" s="52">
        <v>0</v>
      </c>
      <c r="I115" s="51">
        <v>8000</v>
      </c>
      <c r="J115" s="30">
        <v>0</v>
      </c>
    </row>
    <row r="116" spans="2:10" ht="60" hidden="1">
      <c r="B116" s="90" t="s">
        <v>64</v>
      </c>
      <c r="C116" s="146" t="s">
        <v>20</v>
      </c>
      <c r="D116" s="28">
        <v>0</v>
      </c>
      <c r="E116" s="28">
        <v>13200</v>
      </c>
      <c r="F116" s="29">
        <v>6600</v>
      </c>
      <c r="G116" s="30">
        <f>(F116/E116)*100</f>
        <v>50</v>
      </c>
      <c r="H116" s="29">
        <v>13200</v>
      </c>
      <c r="I116" s="28">
        <v>0</v>
      </c>
      <c r="J116" s="30">
        <f>(I116/H116)*100</f>
        <v>0</v>
      </c>
    </row>
    <row r="117" spans="2:10" ht="60">
      <c r="B117" s="90" t="s">
        <v>155</v>
      </c>
      <c r="C117" s="146" t="s">
        <v>156</v>
      </c>
      <c r="D117" s="28"/>
      <c r="E117" s="28">
        <v>0</v>
      </c>
      <c r="F117" s="29">
        <v>0</v>
      </c>
      <c r="G117" s="30">
        <v>0</v>
      </c>
      <c r="H117" s="29">
        <v>0</v>
      </c>
      <c r="I117" s="28">
        <v>200000</v>
      </c>
      <c r="J117" s="30">
        <v>0</v>
      </c>
    </row>
    <row r="118" spans="2:10" ht="42" customHeight="1" hidden="1">
      <c r="B118" s="90" t="s">
        <v>91</v>
      </c>
      <c r="C118" s="146" t="s">
        <v>146</v>
      </c>
      <c r="D118" s="28">
        <f>175500+15900+112868</f>
        <v>304268</v>
      </c>
      <c r="E118" s="28">
        <v>100000</v>
      </c>
      <c r="F118" s="29">
        <v>0</v>
      </c>
      <c r="G118" s="30">
        <f>(F118/E118)*100</f>
        <v>0</v>
      </c>
      <c r="H118" s="29">
        <v>99217</v>
      </c>
      <c r="I118" s="28">
        <v>0</v>
      </c>
      <c r="J118" s="30">
        <f>(I118/H118)*100</f>
        <v>0</v>
      </c>
    </row>
    <row r="119" spans="2:10" ht="30" hidden="1">
      <c r="B119" s="90" t="s">
        <v>83</v>
      </c>
      <c r="C119" s="146" t="s">
        <v>32</v>
      </c>
      <c r="D119" s="28">
        <v>0</v>
      </c>
      <c r="E119" s="28">
        <v>28165</v>
      </c>
      <c r="F119" s="29">
        <v>28165</v>
      </c>
      <c r="G119" s="30">
        <f>(F119/E119)*100</f>
        <v>100</v>
      </c>
      <c r="H119" s="29">
        <v>28165</v>
      </c>
      <c r="I119" s="28">
        <v>0</v>
      </c>
      <c r="J119" s="30">
        <f>(I119/H119)*100</f>
        <v>0</v>
      </c>
    </row>
    <row r="120" spans="2:10" ht="45">
      <c r="B120" s="90" t="s">
        <v>84</v>
      </c>
      <c r="C120" s="146" t="s">
        <v>43</v>
      </c>
      <c r="D120" s="28">
        <f>175500+15900+112868</f>
        <v>304268</v>
      </c>
      <c r="E120" s="28">
        <f>175500+15900+112868</f>
        <v>304268</v>
      </c>
      <c r="F120" s="29">
        <v>287010.64</v>
      </c>
      <c r="G120" s="30">
        <f>(F120/E120)*100</f>
        <v>94.32823694900549</v>
      </c>
      <c r="H120" s="29">
        <v>304268</v>
      </c>
      <c r="I120" s="28">
        <v>238306</v>
      </c>
      <c r="J120" s="30">
        <f>(I120/H120)*100</f>
        <v>78.32108535895986</v>
      </c>
    </row>
    <row r="121" spans="2:10" ht="60">
      <c r="B121" s="90" t="s">
        <v>153</v>
      </c>
      <c r="C121" s="146" t="s">
        <v>154</v>
      </c>
      <c r="D121" s="28"/>
      <c r="E121" s="28">
        <v>0</v>
      </c>
      <c r="F121" s="29">
        <v>0</v>
      </c>
      <c r="G121" s="30">
        <v>0</v>
      </c>
      <c r="H121" s="29">
        <v>0</v>
      </c>
      <c r="I121" s="28">
        <v>20446</v>
      </c>
      <c r="J121" s="30">
        <v>0</v>
      </c>
    </row>
    <row r="122" spans="2:10" ht="15">
      <c r="B122" s="147"/>
      <c r="C122" s="148"/>
      <c r="D122" s="149"/>
      <c r="E122" s="149"/>
      <c r="F122" s="150"/>
      <c r="G122" s="151"/>
      <c r="H122" s="150"/>
      <c r="I122" s="152"/>
      <c r="J122" s="151"/>
    </row>
    <row r="123" spans="2:10" ht="15.75">
      <c r="B123" s="97" t="s">
        <v>44</v>
      </c>
      <c r="C123" s="153" t="s">
        <v>45</v>
      </c>
      <c r="D123" s="154">
        <f>SUM(D124:D125)</f>
        <v>500000</v>
      </c>
      <c r="E123" s="154">
        <f>SUM(E124:E125)</f>
        <v>502080</v>
      </c>
      <c r="F123" s="155">
        <f>SUM(F124:F125)</f>
        <v>493313.46</v>
      </c>
      <c r="G123" s="156">
        <f>(F123/E123)*100</f>
        <v>98.25395554493308</v>
      </c>
      <c r="H123" s="155">
        <f>SUM(H124:H125)</f>
        <v>527080</v>
      </c>
      <c r="I123" s="154">
        <f>SUM(I124:I125)</f>
        <v>525000</v>
      </c>
      <c r="J123" s="156">
        <f>(I123/H123)*100</f>
        <v>99.60537299840631</v>
      </c>
    </row>
    <row r="124" spans="2:10" ht="30">
      <c r="B124" s="90" t="s">
        <v>85</v>
      </c>
      <c r="C124" s="48" t="s">
        <v>6</v>
      </c>
      <c r="D124" s="28">
        <v>500000</v>
      </c>
      <c r="E124" s="28">
        <v>500000</v>
      </c>
      <c r="F124" s="29">
        <v>491233.46</v>
      </c>
      <c r="G124" s="30">
        <f>(F124/E124)*100</f>
        <v>98.246692</v>
      </c>
      <c r="H124" s="29">
        <v>525000</v>
      </c>
      <c r="I124" s="28">
        <v>525000</v>
      </c>
      <c r="J124" s="30">
        <f>(I124/H124)*100</f>
        <v>100</v>
      </c>
    </row>
    <row r="125" spans="2:10" ht="60" hidden="1">
      <c r="B125" s="157">
        <v>2020</v>
      </c>
      <c r="C125" s="158" t="s">
        <v>20</v>
      </c>
      <c r="D125" s="128">
        <v>0</v>
      </c>
      <c r="E125" s="128">
        <v>2080</v>
      </c>
      <c r="F125" s="129">
        <v>2080</v>
      </c>
      <c r="G125" s="30">
        <f>(F125/E125)*100</f>
        <v>100</v>
      </c>
      <c r="H125" s="129">
        <v>2080</v>
      </c>
      <c r="I125" s="128">
        <v>0</v>
      </c>
      <c r="J125" s="30">
        <f>(I125/H125)*100</f>
        <v>0</v>
      </c>
    </row>
    <row r="126" spans="2:10" ht="15">
      <c r="B126" s="159"/>
      <c r="C126" s="160"/>
      <c r="D126" s="125"/>
      <c r="E126" s="125"/>
      <c r="F126" s="123"/>
      <c r="G126" s="124"/>
      <c r="H126" s="123"/>
      <c r="I126" s="125"/>
      <c r="J126" s="124"/>
    </row>
    <row r="127" spans="2:10" ht="15.75">
      <c r="B127" s="54" t="s">
        <v>87</v>
      </c>
      <c r="C127" s="55" t="s">
        <v>88</v>
      </c>
      <c r="D127" s="82">
        <f>SUM(D128:D130)</f>
        <v>12233000</v>
      </c>
      <c r="E127" s="82">
        <f>SUM(E128:E130)</f>
        <v>11652303</v>
      </c>
      <c r="F127" s="83">
        <f>SUM(F128:F130)</f>
        <v>6599069.88</v>
      </c>
      <c r="G127" s="156">
        <f>(F127/E127)*100</f>
        <v>56.633181268973175</v>
      </c>
      <c r="H127" s="83">
        <f>SUM(H128:H130)</f>
        <v>11652971.88</v>
      </c>
      <c r="I127" s="82">
        <f>SUM(I128:I130)</f>
        <v>11023000</v>
      </c>
      <c r="J127" s="156">
        <f>(I127/H127)*100</f>
        <v>94.59389513261229</v>
      </c>
    </row>
    <row r="128" spans="2:10" ht="15.75" hidden="1">
      <c r="B128" s="144" t="s">
        <v>58</v>
      </c>
      <c r="C128" s="161" t="s">
        <v>8</v>
      </c>
      <c r="D128" s="63">
        <v>0</v>
      </c>
      <c r="E128" s="63">
        <v>0</v>
      </c>
      <c r="F128" s="64">
        <v>668.88</v>
      </c>
      <c r="G128" s="30">
        <v>0</v>
      </c>
      <c r="H128" s="64">
        <v>668.88</v>
      </c>
      <c r="I128" s="63">
        <v>0</v>
      </c>
      <c r="J128" s="156">
        <f>(I128/H128)*100</f>
        <v>0</v>
      </c>
    </row>
    <row r="129" spans="2:10" ht="60">
      <c r="B129" s="90" t="s">
        <v>66</v>
      </c>
      <c r="C129" s="48" t="s">
        <v>86</v>
      </c>
      <c r="D129" s="63">
        <f>10413000+80000+619000+30000</f>
        <v>11142000</v>
      </c>
      <c r="E129" s="63">
        <v>10378553</v>
      </c>
      <c r="F129" s="64">
        <v>5625973</v>
      </c>
      <c r="G129" s="30">
        <f>(F129/E129)*100</f>
        <v>54.20768193793489</v>
      </c>
      <c r="H129" s="64">
        <v>10378553</v>
      </c>
      <c r="I129" s="63">
        <v>9841000</v>
      </c>
      <c r="J129" s="30">
        <f>(I129/H129)*100</f>
        <v>94.82054001169527</v>
      </c>
    </row>
    <row r="130" spans="2:10" ht="30">
      <c r="B130" s="90" t="s">
        <v>83</v>
      </c>
      <c r="C130" s="48" t="s">
        <v>32</v>
      </c>
      <c r="D130" s="28">
        <f>451000+465000+175000</f>
        <v>1091000</v>
      </c>
      <c r="E130" s="28">
        <v>1273750</v>
      </c>
      <c r="F130" s="29">
        <v>972428</v>
      </c>
      <c r="G130" s="30">
        <f>(F130/E130)*100</f>
        <v>76.34370951913641</v>
      </c>
      <c r="H130" s="29">
        <v>1273750</v>
      </c>
      <c r="I130" s="28">
        <v>1182000</v>
      </c>
      <c r="J130" s="30">
        <f>(I130/H130)*100</f>
        <v>92.79685966633954</v>
      </c>
    </row>
    <row r="131" spans="2:10" ht="13.5" customHeight="1">
      <c r="B131" s="162"/>
      <c r="C131" s="163"/>
      <c r="D131" s="164"/>
      <c r="E131" s="164"/>
      <c r="F131" s="134"/>
      <c r="G131" s="165"/>
      <c r="H131" s="134"/>
      <c r="I131" s="133"/>
      <c r="J131" s="165"/>
    </row>
    <row r="132" spans="2:12" ht="31.5">
      <c r="B132" s="166" t="s">
        <v>100</v>
      </c>
      <c r="C132" s="98" t="s">
        <v>101</v>
      </c>
      <c r="D132" s="167">
        <f>SUM(D133:D135)</f>
        <v>945000</v>
      </c>
      <c r="E132" s="167">
        <f>SUM(E133:E135)</f>
        <v>1127400</v>
      </c>
      <c r="F132" s="143">
        <f>SUM(F133:F135)</f>
        <v>476119.2</v>
      </c>
      <c r="G132" s="156">
        <f>(F132/E132)*100</f>
        <v>42.231612559872275</v>
      </c>
      <c r="H132" s="143">
        <f>SUM(H133:H135)</f>
        <v>1127400</v>
      </c>
      <c r="I132" s="142">
        <f>SUM(I133:I135)</f>
        <v>945000</v>
      </c>
      <c r="J132" s="156">
        <f>(I132/H132)*100</f>
        <v>83.82118147951037</v>
      </c>
      <c r="L132" s="168"/>
    </row>
    <row r="133" spans="2:10" ht="12.75" customHeight="1" hidden="1">
      <c r="B133" s="169" t="s">
        <v>58</v>
      </c>
      <c r="C133" s="161" t="s">
        <v>8</v>
      </c>
      <c r="D133" s="106">
        <v>0</v>
      </c>
      <c r="E133" s="106">
        <v>0</v>
      </c>
      <c r="F133" s="29">
        <v>0</v>
      </c>
      <c r="G133" s="30">
        <v>0</v>
      </c>
      <c r="H133" s="29">
        <v>0</v>
      </c>
      <c r="I133" s="28">
        <v>0</v>
      </c>
      <c r="J133" s="30">
        <v>0</v>
      </c>
    </row>
    <row r="134" spans="2:10" ht="45">
      <c r="B134" s="170" t="s">
        <v>102</v>
      </c>
      <c r="C134" s="58" t="s">
        <v>126</v>
      </c>
      <c r="D134" s="171">
        <v>945000</v>
      </c>
      <c r="E134" s="171">
        <v>945000</v>
      </c>
      <c r="F134" s="46">
        <v>442902</v>
      </c>
      <c r="G134" s="74">
        <f>(F134/E134)*100</f>
        <v>46.867936507936506</v>
      </c>
      <c r="H134" s="46">
        <v>945000</v>
      </c>
      <c r="I134" s="45">
        <v>945000</v>
      </c>
      <c r="J134" s="74">
        <f>(I134/H134)*100</f>
        <v>100</v>
      </c>
    </row>
    <row r="135" spans="2:10" ht="45" hidden="1">
      <c r="B135" s="170" t="s">
        <v>125</v>
      </c>
      <c r="C135" s="58" t="s">
        <v>139</v>
      </c>
      <c r="D135" s="63">
        <v>0</v>
      </c>
      <c r="E135" s="106">
        <v>182400</v>
      </c>
      <c r="F135" s="29">
        <v>33217.2</v>
      </c>
      <c r="G135" s="30">
        <f>(F135/E135)*100</f>
        <v>18.211184210526316</v>
      </c>
      <c r="H135" s="29">
        <v>182400</v>
      </c>
      <c r="I135" s="28">
        <v>0</v>
      </c>
      <c r="J135" s="30">
        <f>(I135/H135)*100</f>
        <v>0</v>
      </c>
    </row>
    <row r="136" spans="2:10" ht="15">
      <c r="B136" s="75"/>
      <c r="C136" s="172"/>
      <c r="D136" s="76"/>
      <c r="E136" s="76"/>
      <c r="F136" s="77"/>
      <c r="G136" s="78"/>
      <c r="H136" s="77"/>
      <c r="I136" s="79"/>
      <c r="J136" s="78"/>
    </row>
    <row r="137" spans="2:10" ht="15.75" hidden="1">
      <c r="B137" s="166" t="s">
        <v>121</v>
      </c>
      <c r="C137" s="98" t="s">
        <v>122</v>
      </c>
      <c r="D137" s="142">
        <f>SUM(D138,D139)</f>
        <v>0</v>
      </c>
      <c r="E137" s="142">
        <f>SUM(E138,E139)</f>
        <v>140296</v>
      </c>
      <c r="F137" s="143">
        <f>SUM(F138,F139)</f>
        <v>140296</v>
      </c>
      <c r="G137" s="156">
        <f>(F137/E137)*100</f>
        <v>100</v>
      </c>
      <c r="H137" s="143">
        <f>SUM(H138,H139)</f>
        <v>140296</v>
      </c>
      <c r="I137" s="142">
        <f>SUM(I138,I139)</f>
        <v>0</v>
      </c>
      <c r="J137" s="156">
        <f>(I137/H137)*100</f>
        <v>0</v>
      </c>
    </row>
    <row r="138" spans="2:10" ht="60" hidden="1">
      <c r="B138" s="104" t="s">
        <v>64</v>
      </c>
      <c r="C138" s="158" t="s">
        <v>20</v>
      </c>
      <c r="D138" s="63">
        <v>0</v>
      </c>
      <c r="E138" s="28">
        <v>2000</v>
      </c>
      <c r="F138" s="29">
        <v>2000</v>
      </c>
      <c r="G138" s="30">
        <f>(F138/E138)*100</f>
        <v>100</v>
      </c>
      <c r="H138" s="29">
        <v>2000</v>
      </c>
      <c r="I138" s="28">
        <v>0</v>
      </c>
      <c r="J138" s="30">
        <f>(I138/H138)*100</f>
        <v>0</v>
      </c>
    </row>
    <row r="139" spans="2:10" ht="30" hidden="1">
      <c r="B139" s="170" t="s">
        <v>83</v>
      </c>
      <c r="C139" s="48" t="s">
        <v>32</v>
      </c>
      <c r="D139" s="63">
        <v>0</v>
      </c>
      <c r="E139" s="28">
        <v>138296</v>
      </c>
      <c r="F139" s="29">
        <v>138296</v>
      </c>
      <c r="G139" s="30">
        <f>(F139/E139)*100</f>
        <v>100</v>
      </c>
      <c r="H139" s="29">
        <v>138296</v>
      </c>
      <c r="I139" s="28">
        <v>0</v>
      </c>
      <c r="J139" s="30">
        <f>(I139/H139)*100</f>
        <v>0</v>
      </c>
    </row>
    <row r="140" spans="2:10" ht="15" hidden="1">
      <c r="B140" s="173"/>
      <c r="C140" s="174"/>
      <c r="D140" s="175"/>
      <c r="E140" s="175"/>
      <c r="F140" s="176"/>
      <c r="G140" s="177"/>
      <c r="H140" s="176"/>
      <c r="I140" s="178"/>
      <c r="J140" s="177"/>
    </row>
    <row r="141" spans="2:10" ht="31.5">
      <c r="B141" s="97" t="s">
        <v>33</v>
      </c>
      <c r="C141" s="179" t="s">
        <v>34</v>
      </c>
      <c r="D141" s="82">
        <f>SUM(D142:D144)</f>
        <v>32568600</v>
      </c>
      <c r="E141" s="82">
        <f>SUM(E142:E144)</f>
        <v>32568600</v>
      </c>
      <c r="F141" s="83">
        <f>SUM(F142:F144)</f>
        <v>12195773.209999999</v>
      </c>
      <c r="G141" s="156">
        <f>(F141/E141)*100</f>
        <v>37.44641528957339</v>
      </c>
      <c r="H141" s="83">
        <f>SUM(H142:H144)</f>
        <v>15572943.53</v>
      </c>
      <c r="I141" s="82">
        <f>SUM(I142:I144)</f>
        <v>10000</v>
      </c>
      <c r="J141" s="156">
        <f>(I141/H141)*100</f>
        <v>0.06421393605348803</v>
      </c>
    </row>
    <row r="142" spans="2:10" s="76" customFormat="1" ht="15">
      <c r="B142" s="37" t="s">
        <v>65</v>
      </c>
      <c r="C142" s="92" t="s">
        <v>123</v>
      </c>
      <c r="D142" s="128">
        <v>4000</v>
      </c>
      <c r="E142" s="128">
        <v>4000</v>
      </c>
      <c r="F142" s="129">
        <v>7686.59</v>
      </c>
      <c r="G142" s="30">
        <f>(F142/E142)*100</f>
        <v>192.16475</v>
      </c>
      <c r="H142" s="129">
        <v>10000</v>
      </c>
      <c r="I142" s="128">
        <v>10000</v>
      </c>
      <c r="J142" s="30">
        <f>(I142/H142)*100</f>
        <v>100</v>
      </c>
    </row>
    <row r="143" spans="2:10" ht="75" hidden="1">
      <c r="B143" s="43" t="s">
        <v>57</v>
      </c>
      <c r="C143" s="44" t="s">
        <v>110</v>
      </c>
      <c r="D143" s="28">
        <v>0</v>
      </c>
      <c r="E143" s="28">
        <v>0</v>
      </c>
      <c r="F143" s="29">
        <v>173147.93</v>
      </c>
      <c r="G143" s="30">
        <v>0</v>
      </c>
      <c r="H143" s="29">
        <v>173147.93</v>
      </c>
      <c r="I143" s="28">
        <v>0</v>
      </c>
      <c r="J143" s="30">
        <f>(I143/H143)*100</f>
        <v>0</v>
      </c>
    </row>
    <row r="144" spans="2:12" ht="60" hidden="1">
      <c r="B144" s="43" t="s">
        <v>124</v>
      </c>
      <c r="C144" s="180" t="s">
        <v>103</v>
      </c>
      <c r="D144" s="63">
        <v>32564600</v>
      </c>
      <c r="E144" s="63">
        <v>32564600</v>
      </c>
      <c r="F144" s="64">
        <v>12014938.69</v>
      </c>
      <c r="G144" s="30">
        <f>(F144/E144)*100</f>
        <v>36.89570481443039</v>
      </c>
      <c r="H144" s="64">
        <v>15389795.6</v>
      </c>
      <c r="I144" s="63">
        <v>0</v>
      </c>
      <c r="J144" s="30">
        <f>(I144/H144)*100</f>
        <v>0</v>
      </c>
      <c r="L144" s="181"/>
    </row>
    <row r="145" spans="2:10" ht="15">
      <c r="B145" s="182"/>
      <c r="C145" s="183"/>
      <c r="D145" s="184"/>
      <c r="E145" s="184"/>
      <c r="F145" s="185"/>
      <c r="G145" s="186"/>
      <c r="H145" s="185"/>
      <c r="I145" s="184"/>
      <c r="J145" s="186"/>
    </row>
    <row r="146" spans="2:10" ht="15.75" hidden="1">
      <c r="B146" s="166" t="s">
        <v>55</v>
      </c>
      <c r="C146" s="98" t="s">
        <v>56</v>
      </c>
      <c r="D146" s="142">
        <f>SUM(D147)</f>
        <v>0</v>
      </c>
      <c r="E146" s="142">
        <f>SUM(E147)</f>
        <v>0</v>
      </c>
      <c r="F146" s="143">
        <f>SUM(F147)</f>
        <v>549</v>
      </c>
      <c r="G146" s="156">
        <v>0</v>
      </c>
      <c r="H146" s="143">
        <f>SUM(H147)</f>
        <v>549</v>
      </c>
      <c r="I146" s="142">
        <f>SUM(I147)</f>
        <v>0</v>
      </c>
      <c r="J146" s="30">
        <f>(I146/H146)*100</f>
        <v>0</v>
      </c>
    </row>
    <row r="147" spans="2:10" ht="15" hidden="1">
      <c r="B147" s="104" t="s">
        <v>63</v>
      </c>
      <c r="C147" s="85" t="s">
        <v>28</v>
      </c>
      <c r="D147" s="28">
        <v>0</v>
      </c>
      <c r="E147" s="28">
        <v>0</v>
      </c>
      <c r="F147" s="29">
        <v>549</v>
      </c>
      <c r="G147" s="30">
        <v>0</v>
      </c>
      <c r="H147" s="29">
        <v>549</v>
      </c>
      <c r="I147" s="28">
        <v>0</v>
      </c>
      <c r="J147" s="30">
        <v>0</v>
      </c>
    </row>
    <row r="148" spans="2:10" ht="15" hidden="1">
      <c r="B148" s="182"/>
      <c r="C148" s="183"/>
      <c r="D148" s="96"/>
      <c r="E148" s="96"/>
      <c r="F148" s="94"/>
      <c r="G148" s="95"/>
      <c r="H148" s="94"/>
      <c r="I148" s="96"/>
      <c r="J148" s="95"/>
    </row>
    <row r="149" spans="2:10" ht="15.75">
      <c r="B149" s="97" t="s">
        <v>140</v>
      </c>
      <c r="C149" s="187" t="s">
        <v>141</v>
      </c>
      <c r="D149" s="82">
        <f>SUM(D150:D151)</f>
        <v>0</v>
      </c>
      <c r="E149" s="82">
        <f>SUM(E150:E151)</f>
        <v>778583</v>
      </c>
      <c r="F149" s="83">
        <f>SUM(F150:F151)</f>
        <v>679150.97</v>
      </c>
      <c r="G149" s="156">
        <f>(F149/E149)*100</f>
        <v>87.22910338396805</v>
      </c>
      <c r="H149" s="83">
        <f>SUM(H150:H151)</f>
        <v>802045.83</v>
      </c>
      <c r="I149" s="82">
        <f>SUM(I150:I151)</f>
        <v>945300</v>
      </c>
      <c r="J149" s="156">
        <f>(I149/H149)*100</f>
        <v>117.86109529426767</v>
      </c>
    </row>
    <row r="150" spans="2:10" ht="15">
      <c r="B150" s="37" t="s">
        <v>61</v>
      </c>
      <c r="C150" s="145" t="s">
        <v>109</v>
      </c>
      <c r="D150" s="128">
        <v>0</v>
      </c>
      <c r="E150" s="128">
        <v>778583</v>
      </c>
      <c r="F150" s="129">
        <v>655688.14</v>
      </c>
      <c r="G150" s="30">
        <f>(F150/E150)*100</f>
        <v>84.2155736767949</v>
      </c>
      <c r="H150" s="129">
        <v>778583</v>
      </c>
      <c r="I150" s="128">
        <v>945300</v>
      </c>
      <c r="J150" s="30">
        <f>(I150/H150)*100</f>
        <v>121.41287441416009</v>
      </c>
    </row>
    <row r="151" spans="2:10" ht="15" hidden="1">
      <c r="B151" s="37" t="s">
        <v>58</v>
      </c>
      <c r="C151" s="161" t="s">
        <v>8</v>
      </c>
      <c r="D151" s="128">
        <v>0</v>
      </c>
      <c r="E151" s="128">
        <v>0</v>
      </c>
      <c r="F151" s="129">
        <v>23462.83</v>
      </c>
      <c r="G151" s="30">
        <v>0</v>
      </c>
      <c r="H151" s="129">
        <v>23462.83</v>
      </c>
      <c r="I151" s="128">
        <v>0</v>
      </c>
      <c r="J151" s="30">
        <f>(I151/H151)*100</f>
        <v>0</v>
      </c>
    </row>
    <row r="152" spans="2:10" ht="15">
      <c r="B152" s="159"/>
      <c r="C152" s="92"/>
      <c r="D152" s="96"/>
      <c r="E152" s="96"/>
      <c r="F152" s="94"/>
      <c r="G152" s="95"/>
      <c r="H152" s="94"/>
      <c r="I152" s="96"/>
      <c r="J152" s="95"/>
    </row>
    <row r="153" spans="2:10" ht="15">
      <c r="B153" s="188"/>
      <c r="C153" s="18"/>
      <c r="D153" s="18"/>
      <c r="E153" s="18"/>
      <c r="F153" s="32"/>
      <c r="G153" s="19"/>
      <c r="H153" s="18"/>
      <c r="I153" s="33"/>
      <c r="J153" s="19"/>
    </row>
    <row r="154" spans="2:10" ht="15.75">
      <c r="B154" s="189"/>
      <c r="C154" s="190" t="s">
        <v>35</v>
      </c>
      <c r="D154" s="191">
        <f>SUM(D8,D11,D23,D33,D38,D51,D54,D60,D101,D112,D123,D127,D132,D137,D141,D146,D149)</f>
        <v>99243648</v>
      </c>
      <c r="E154" s="191">
        <f>SUM(E8,E11,E23,E33,E38,E51,E54,E60,E101,E112,E123,E127,E132,E137,E141,E146,E149)</f>
        <v>100605699</v>
      </c>
      <c r="F154" s="192">
        <f>SUM(F8,F11,F23,F33,F38,F51,F54,F60,F101,F112,F123,F127,F132,F137,F141,F146,F149)</f>
        <v>62563140.03000001</v>
      </c>
      <c r="G154" s="70">
        <f>(F154/E154)*100</f>
        <v>62.18647715970843</v>
      </c>
      <c r="H154" s="192">
        <f>SUM(H8,H11,H23,H33,H38,H51,H54,H60,H101,H112,H123,H127,H132,H137,H141,H146,H149)</f>
        <v>84742448.75</v>
      </c>
      <c r="I154" s="191">
        <v>71457829</v>
      </c>
      <c r="J154" s="70">
        <f>(I154/H154)*100</f>
        <v>84.32353567078152</v>
      </c>
    </row>
    <row r="155" spans="2:10" ht="15">
      <c r="B155" s="193"/>
      <c r="C155" s="194"/>
      <c r="D155" s="194"/>
      <c r="E155" s="194"/>
      <c r="F155" s="195"/>
      <c r="G155" s="196"/>
      <c r="H155" s="194"/>
      <c r="I155" s="197"/>
      <c r="J155" s="196"/>
    </row>
    <row r="158" ht="15">
      <c r="C158" s="5" t="s">
        <v>38</v>
      </c>
    </row>
  </sheetData>
  <mergeCells count="9">
    <mergeCell ref="F101:F102"/>
    <mergeCell ref="B101:B102"/>
    <mergeCell ref="C101:C102"/>
    <mergeCell ref="D101:D102"/>
    <mergeCell ref="E101:E102"/>
    <mergeCell ref="H101:H102"/>
    <mergeCell ref="I101:I102"/>
    <mergeCell ref="J101:J102"/>
    <mergeCell ref="G101:G102"/>
  </mergeCells>
  <printOptions/>
  <pageMargins left="0.984251968503937" right="0.5905511811023623" top="0.984251968503937" bottom="0.984251968503937" header="0.67" footer="0.5118110236220472"/>
  <pageSetup fitToHeight="4" horizontalDpi="600" verticalDpi="600" orientation="portrait" paperSize="9" scale="65" r:id="rId1"/>
  <headerFooter alignWithMargins="0">
    <oddHeader>&amp;C&amp;"Arial CE,Pogrubiony"&amp;12Dochody budżetowe na 2007 rok</oddHeader>
  </headerFooter>
  <rowBreaks count="2" manualBreakCount="2">
    <brk id="49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2007-03-05T11:57:31Z</cp:lastPrinted>
  <dcterms:created xsi:type="dcterms:W3CDTF">2000-09-18T08:51:07Z</dcterms:created>
  <dcterms:modified xsi:type="dcterms:W3CDTF">2007-03-05T11:59:40Z</dcterms:modified>
  <cp:category/>
  <cp:version/>
  <cp:contentType/>
  <cp:contentStatus/>
</cp:coreProperties>
</file>