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'Arkusz1'!$A$1:$F$318</definedName>
  </definedNames>
  <calcPr fullCalcOnLoad="1"/>
</workbook>
</file>

<file path=xl/sharedStrings.xml><?xml version="1.0" encoding="utf-8"?>
<sst xmlns="http://schemas.openxmlformats.org/spreadsheetml/2006/main" count="254" uniqueCount="108">
  <si>
    <t>Dział</t>
  </si>
  <si>
    <t>rozdział</t>
  </si>
  <si>
    <t xml:space="preserve"> </t>
  </si>
  <si>
    <t>Wyszczególnienie</t>
  </si>
  <si>
    <t>Plan</t>
  </si>
  <si>
    <t>O10</t>
  </si>
  <si>
    <t>Rolnictwo i łowiectwo</t>
  </si>
  <si>
    <t>O1095</t>
  </si>
  <si>
    <t>Pozostała działalność</t>
  </si>
  <si>
    <t>wydatki bieżące</t>
  </si>
  <si>
    <t>Transport i łączność</t>
  </si>
  <si>
    <t>Lokalny transport zbiorowy</t>
  </si>
  <si>
    <t>Drogi publiczne gminne</t>
  </si>
  <si>
    <t>w tym: zakupy towarów i usług</t>
  </si>
  <si>
    <t>Gospodarka mieszkaniowa</t>
  </si>
  <si>
    <t>w tym : zakupy towarów i usług</t>
  </si>
  <si>
    <t>wydatki majątkowe</t>
  </si>
  <si>
    <t>wydatki  bieżące</t>
  </si>
  <si>
    <t>Działalność usługowa</t>
  </si>
  <si>
    <t>w tym: zakupy towarów i uslug</t>
  </si>
  <si>
    <t>Administracja publiczna</t>
  </si>
  <si>
    <t>w tym: wynagrodzenia i pochodne od wynagrodzeń</t>
  </si>
  <si>
    <t>w tym: inne świadczenia na rzecz osób fiz.</t>
  </si>
  <si>
    <t>zakupy towarów i usług</t>
  </si>
  <si>
    <t>w tym: inne wydatki związane z funkcj. jst</t>
  </si>
  <si>
    <t>zakupy  towarów i usług</t>
  </si>
  <si>
    <t>Straż Miejska</t>
  </si>
  <si>
    <t>zakupy towarów  i usług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</si>
  <si>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</si>
  <si>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</si>
  <si>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</si>
  <si>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</si>
  <si>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</si>
  <si>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</si>
  <si>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 fizycznych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</si>
  <si>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</si>
  <si>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</si>
  <si>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</si>
  <si>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</si>
  <si>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</si>
  <si>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Kultura fizyczna i sport</t>
  </si>
  <si>
    <t>R a z e m      w y d a t k i</t>
  </si>
  <si>
    <t>w zł</t>
  </si>
  <si>
    <t>Zał. Nr 3</t>
  </si>
  <si>
    <t>Pomoc społeczna</t>
  </si>
  <si>
    <t>rezerwa ogólna</t>
  </si>
  <si>
    <t>w tym: wydatki bieżace</t>
  </si>
  <si>
    <t>dotacja dla przedszkoli</t>
  </si>
  <si>
    <t xml:space="preserve">rezerwa celowa </t>
  </si>
  <si>
    <t>zakup towarów i usług</t>
  </si>
  <si>
    <t>w tym: zakup towarów i usług</t>
  </si>
  <si>
    <t>dotacje</t>
  </si>
  <si>
    <t xml:space="preserve">w tym: dotacje </t>
  </si>
  <si>
    <t>* na poręczenie dla BCK</t>
  </si>
  <si>
    <t>* na cele oświatowe</t>
  </si>
  <si>
    <t>Różne jednostki obsługi gospodarki mieszkaniowej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</si>
  <si>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</si>
  <si>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</si>
  <si>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</si>
  <si>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</si>
  <si>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</si>
  <si>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</si>
  <si>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Urzędy naczelnych organów władzy państwowej, kontroli i ochrony prawa oraz sądownictwa</t>
  </si>
  <si>
    <t>Urzędy naczelnych organów władzy państwowej, kontroli i ochrony prawa</t>
  </si>
  <si>
    <t>Obrona cywilna</t>
  </si>
  <si>
    <t>Obsługa papierów wart., kredytów i pożyczek jst</t>
  </si>
  <si>
    <t>Rozliczenia z tytułu poręczeń i gwarancji udzielonych przez Skarb Państwa lub jst</t>
  </si>
  <si>
    <t>Rezerwy ogólne i celowe</t>
  </si>
  <si>
    <t>Szkoły podstawowe</t>
  </si>
  <si>
    <t>Przedszkola</t>
  </si>
  <si>
    <t>Gimnazja</t>
  </si>
  <si>
    <t>Zespoły obsługi ekonomiczno-administracyjnej szkół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</si>
  <si>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</si>
  <si>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</si>
  <si>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</si>
  <si>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</si>
  <si>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</si>
  <si>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</si>
  <si>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</si>
  <si>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</si>
  <si>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</si>
  <si>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</si>
  <si>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</si>
  <si>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</si>
  <si>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</si>
  <si>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</si>
  <si>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</si>
  <si>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</si>
  <si>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</si>
  <si>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</si>
  <si>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</si>
  <si>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</si>
  <si>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</si>
  <si>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</si>
  <si>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Zadania w zakresie kultury fizycznej i sportu</t>
  </si>
  <si>
    <t>na 2007 r.</t>
  </si>
  <si>
    <t>wynagrodzenia i pochodne od wynagrodzeń</t>
  </si>
  <si>
    <t>Cmentarze</t>
  </si>
  <si>
    <t>Promocja jednostek samorządu terytorialnego</t>
  </si>
  <si>
    <t>wydatki na poręczenie</t>
  </si>
  <si>
    <t>wydatki na obsługę długu jst</t>
  </si>
  <si>
    <t>wydatk bieżące</t>
  </si>
  <si>
    <t>Dowożenie uczniów do szkół</t>
  </si>
  <si>
    <t>Pomoc materialna dla uczniów</t>
  </si>
  <si>
    <t>świadczenia na rzecz osób fizycznych</t>
  </si>
  <si>
    <t xml:space="preserve">wydatki majątkowe </t>
  </si>
  <si>
    <t>Zwalczanie narkomanii</t>
  </si>
  <si>
    <t>Ośrodki wsparcia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</si>
</sst>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1" fillId="0" borderId="13" xfId="0" applyNumberFormat="1" applyFon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1" fillId="0" borderId="7" xfId="0" applyFont="1" applyBorder="1" applyAlignment="1">
      <alignment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19" xfId="0" applyFill="1" applyBorder="1" applyAlignment="1">
      <alignment/>
    </xf>
    <xf numFmtId="164" fontId="0" fillId="0" borderId="18" xfId="0" applyNumberFormat="1" applyBorder="1" applyAlignment="1">
      <alignment horizontal="right"/>
    </xf>
    <xf numFmtId="0" fontId="0" fillId="0" borderId="8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24" xfId="0" applyBorder="1" applyAlignment="1">
      <alignment/>
    </xf>
    <xf numFmtId="164" fontId="0" fillId="0" borderId="25" xfId="0" applyNumberFormat="1" applyBorder="1" applyAlignment="1">
      <alignment/>
    </xf>
    <xf numFmtId="164" fontId="1" fillId="0" borderId="16" xfId="0" applyNumberFormat="1" applyFont="1" applyBorder="1" applyAlignment="1">
      <alignment/>
    </xf>
    <xf numFmtId="0" fontId="0" fillId="0" borderId="26" xfId="0" applyBorder="1" applyAlignment="1">
      <alignment/>
    </xf>
    <xf numFmtId="164" fontId="0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24" xfId="0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1" fillId="0" borderId="13" xfId="0" applyFont="1" applyBorder="1" applyAlignment="1">
      <alignment vertical="center"/>
    </xf>
    <xf numFmtId="0" fontId="0" fillId="0" borderId="25" xfId="0" applyBorder="1" applyAlignment="1">
      <alignment/>
    </xf>
    <xf numFmtId="0" fontId="1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 vertical="center"/>
    </xf>
    <xf numFmtId="0" fontId="1" fillId="0" borderId="3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zoomScale="135" zoomScaleNormal="135" zoomScaleSheetLayoutView="75" workbookViewId="0" topLeftCell="A297">
      <selection activeCell="B277" sqref="B277:D277"/>
    </sheetView>
  </sheetViews>
  <sheetFormatPr defaultColWidth="9.00390625" defaultRowHeight="12.75"/>
  <cols>
    <col min="3" max="3" width="46.125" style="0" customWidth="1"/>
    <col min="4" max="4" width="22.375" style="0" customWidth="1"/>
  </cols>
  <sheetData>
    <row r="1" spans="2:6" ht="15.75">
      <c r="B1" s="1"/>
      <c r="C1" s="49"/>
      <c r="D1" s="50" t="s">
        <v>43</v>
      </c>
      <c r="E1" s="1"/>
      <c r="F1" s="1"/>
    </row>
    <row r="3" spans="4:8" ht="13.5" thickBot="1">
      <c r="D3" s="34" t="s">
        <v>42</v>
      </c>
      <c r="H3" t="s">
        <v>2</v>
      </c>
    </row>
    <row r="4" spans="2:4" ht="12.75">
      <c r="B4" s="2"/>
      <c r="C4" s="5"/>
      <c r="D4" s="2"/>
    </row>
    <row r="5" spans="2:7" ht="12.75">
      <c r="B5" s="79" t="s">
        <v>0</v>
      </c>
      <c r="C5" s="8" t="s">
        <v>3</v>
      </c>
      <c r="D5" s="4" t="s">
        <v>4</v>
      </c>
      <c r="G5" t="s">
        <v>2</v>
      </c>
    </row>
    <row r="6" spans="2:7" ht="12.75">
      <c r="B6" s="79" t="s">
        <v>1</v>
      </c>
      <c r="C6" s="6"/>
      <c r="D6" s="4" t="s">
        <v>95</v>
      </c>
      <c r="G6" t="s">
        <v>2</v>
      </c>
    </row>
    <row r="7" spans="2:4" ht="13.5" thickBot="1">
      <c r="B7" s="3"/>
      <c r="C7" s="7"/>
      <c r="D7" s="3"/>
    </row>
    <row r="8" spans="2:4" ht="12.75">
      <c r="B8" s="64"/>
      <c r="D8" s="15"/>
    </row>
    <row r="9" spans="2:4" ht="13.5" thickBot="1">
      <c r="B9" s="65" t="s">
        <v>5</v>
      </c>
      <c r="C9" s="9" t="s">
        <v>6</v>
      </c>
      <c r="D9" s="16">
        <f>SUM(D10)</f>
        <v>950</v>
      </c>
    </row>
    <row r="10" spans="2:4" ht="13.5" thickTop="1">
      <c r="B10" s="66" t="s">
        <v>7</v>
      </c>
      <c r="C10" s="11" t="s">
        <v>8</v>
      </c>
      <c r="D10" s="17">
        <f>SUM(D11)</f>
        <v>950</v>
      </c>
    </row>
    <row r="11" spans="2:4" ht="12.75">
      <c r="B11" s="67"/>
      <c r="C11" t="s">
        <v>9</v>
      </c>
      <c r="D11" s="18">
        <f>SUM(D12)</f>
        <v>950</v>
      </c>
    </row>
    <row r="12" spans="2:4" ht="12.75">
      <c r="B12" s="67"/>
      <c r="C12" t="s">
        <v>24</v>
      </c>
      <c r="D12" s="18">
        <v>950</v>
      </c>
    </row>
    <row r="13" spans="2:4" ht="13.5" thickBot="1">
      <c r="B13" s="29"/>
      <c r="C13" s="10"/>
      <c r="D13" s="19"/>
    </row>
    <row r="14" spans="2:4" ht="13.5" thickTop="1">
      <c r="B14" s="28"/>
      <c r="C14" s="40"/>
      <c r="D14" s="47"/>
    </row>
    <row r="15" spans="2:4" ht="13.5" thickBot="1">
      <c r="B15" s="68">
        <v>600</v>
      </c>
      <c r="C15" s="9" t="s">
        <v>10</v>
      </c>
      <c r="D15" s="16">
        <f>SUM(D16,D21)</f>
        <v>7643129</v>
      </c>
    </row>
    <row r="16" spans="2:4" ht="13.5" thickTop="1">
      <c r="B16" s="69">
        <v>60004</v>
      </c>
      <c r="C16" s="11" t="s">
        <v>11</v>
      </c>
      <c r="D16" s="17">
        <f>SUM(D17,D19)</f>
        <v>714300</v>
      </c>
    </row>
    <row r="17" spans="2:4" ht="12.75">
      <c r="B17" s="67"/>
      <c r="C17" t="s">
        <v>9</v>
      </c>
      <c r="D17" s="18">
        <f>SUM(D18)</f>
        <v>654300</v>
      </c>
    </row>
    <row r="18" spans="2:4" ht="12.75">
      <c r="B18" s="67"/>
      <c r="C18" t="s">
        <v>13</v>
      </c>
      <c r="D18" s="18">
        <f>654300</f>
        <v>654300</v>
      </c>
    </row>
    <row r="19" spans="2:4" ht="12.75">
      <c r="B19" s="67"/>
      <c r="C19" t="s">
        <v>16</v>
      </c>
      <c r="D19" s="18">
        <v>60000</v>
      </c>
    </row>
    <row r="20" spans="2:4" ht="12.75">
      <c r="B20" s="67"/>
      <c r="D20" s="18" t="s">
        <v>2</v>
      </c>
    </row>
    <row r="21" spans="2:4" ht="12.75">
      <c r="B21" s="70">
        <v>60016</v>
      </c>
      <c r="C21" s="12" t="s">
        <v>12</v>
      </c>
      <c r="D21" s="20">
        <f>SUM(D22,D24)</f>
        <v>6928829</v>
      </c>
    </row>
    <row r="22" spans="2:4" ht="12.75">
      <c r="B22" s="67"/>
      <c r="C22" t="s">
        <v>9</v>
      </c>
      <c r="D22" s="18">
        <f>SUM(D23)</f>
        <v>2125829</v>
      </c>
    </row>
    <row r="23" spans="2:4" ht="12.75">
      <c r="B23" s="67"/>
      <c r="C23" t="s">
        <v>13</v>
      </c>
      <c r="D23" s="18">
        <f>1731000+394829</f>
        <v>2125829</v>
      </c>
    </row>
    <row r="24" spans="2:4" ht="12.75">
      <c r="B24" s="67"/>
      <c r="C24" s="36" t="s">
        <v>16</v>
      </c>
      <c r="D24" s="18">
        <v>4803000</v>
      </c>
    </row>
    <row r="25" spans="2:4" ht="13.5" thickBot="1">
      <c r="B25" s="29"/>
      <c r="C25" s="10"/>
      <c r="D25" s="19"/>
    </row>
    <row r="26" spans="2:4" ht="13.5" thickTop="1">
      <c r="B26" s="28"/>
      <c r="D26" s="22"/>
    </row>
    <row r="27" spans="2:4" ht="13.5" thickBot="1">
      <c r="B27" s="68">
        <v>700</v>
      </c>
      <c r="C27" s="9" t="s">
        <v>14</v>
      </c>
      <c r="D27" s="23">
        <f>SUM(,D28,D32,D38)</f>
        <v>9254294</v>
      </c>
    </row>
    <row r="28" spans="2:4" ht="13.5" thickTop="1">
      <c r="B28" s="70">
        <v>70004</v>
      </c>
      <c r="C28" s="12" t="s">
        <v>55</v>
      </c>
      <c r="D28" s="26">
        <f>SUM(D29)</f>
        <v>220000</v>
      </c>
    </row>
    <row r="29" spans="2:4" ht="12.75">
      <c r="B29" s="67"/>
      <c r="C29" t="s">
        <v>9</v>
      </c>
      <c r="D29" s="18">
        <f>SUM(D30)</f>
        <v>220000</v>
      </c>
    </row>
    <row r="30" spans="2:4" ht="12.75">
      <c r="B30" s="67"/>
      <c r="C30" t="s">
        <v>15</v>
      </c>
      <c r="D30" s="25">
        <v>220000</v>
      </c>
    </row>
    <row r="31" spans="2:4" ht="12.75">
      <c r="B31" s="67"/>
      <c r="D31" s="25"/>
    </row>
    <row r="32" spans="2:4" ht="12.75">
      <c r="B32" s="70">
        <v>70005</v>
      </c>
      <c r="C32" s="12" t="s">
        <v>56</v>
      </c>
      <c r="D32" s="26">
        <f>SUM(D33,D36)</f>
        <v>3008152</v>
      </c>
    </row>
    <row r="33" spans="2:4" ht="12.75">
      <c r="B33" s="67"/>
      <c r="C33" t="s">
        <v>17</v>
      </c>
      <c r="D33" s="25">
        <f>SUM(D34:D35)</f>
        <v>2993152</v>
      </c>
    </row>
    <row r="34" spans="2:4" ht="12.75">
      <c r="B34" s="67"/>
      <c r="C34" t="s">
        <v>13</v>
      </c>
      <c r="D34" s="25">
        <v>1763100</v>
      </c>
    </row>
    <row r="35" spans="2:4" ht="12.75">
      <c r="B35" s="67"/>
      <c r="C35" t="s">
        <v>96</v>
      </c>
      <c r="D35" s="25">
        <v>1230052</v>
      </c>
    </row>
    <row r="36" spans="2:4" ht="12.75">
      <c r="B36" s="67"/>
      <c r="C36" t="s">
        <v>16</v>
      </c>
      <c r="D36" s="25">
        <v>15000</v>
      </c>
    </row>
    <row r="37" spans="2:4" ht="12.75">
      <c r="B37" s="67"/>
      <c r="D37" s="25"/>
    </row>
    <row r="38" spans="2:4" ht="12.75">
      <c r="B38" s="70">
        <v>70095</v>
      </c>
      <c r="C38" s="12" t="s">
        <v>8</v>
      </c>
      <c r="D38" s="26">
        <f>SUM(D39,D41)</f>
        <v>6026142</v>
      </c>
    </row>
    <row r="39" spans="2:4" ht="12.75">
      <c r="B39" s="67"/>
      <c r="C39" s="42" t="s">
        <v>9</v>
      </c>
      <c r="D39" s="25">
        <f>SUM(D40)</f>
        <v>570000</v>
      </c>
    </row>
    <row r="40" spans="2:4" ht="12.75">
      <c r="B40" s="67"/>
      <c r="C40" s="42" t="s">
        <v>13</v>
      </c>
      <c r="D40" s="25">
        <v>570000</v>
      </c>
    </row>
    <row r="41" spans="2:4" ht="12.75">
      <c r="B41" s="67"/>
      <c r="C41" t="s">
        <v>16</v>
      </c>
      <c r="D41" s="25">
        <v>5456142</v>
      </c>
    </row>
    <row r="42" spans="2:4" ht="13.5" thickBot="1">
      <c r="B42" s="29"/>
      <c r="C42" s="10"/>
      <c r="D42" s="27"/>
    </row>
    <row r="43" spans="2:4" ht="13.5" thickTop="1">
      <c r="B43" s="28"/>
      <c r="D43" s="28"/>
    </row>
    <row r="44" spans="2:4" ht="13.5" thickBot="1">
      <c r="B44" s="68">
        <v>710</v>
      </c>
      <c r="C44" s="9" t="s">
        <v>18</v>
      </c>
      <c r="D44" s="23">
        <f>SUM(D45,D50,D54)</f>
        <v>798500</v>
      </c>
    </row>
    <row r="45" spans="2:4" ht="13.5" thickTop="1">
      <c r="B45" s="69">
        <v>71004</v>
      </c>
      <c r="C45" s="11" t="s">
        <v>57</v>
      </c>
      <c r="D45" s="24">
        <f>SUM(D46)</f>
        <v>155000</v>
      </c>
    </row>
    <row r="46" spans="2:4" ht="12.75">
      <c r="B46" s="67"/>
      <c r="C46" t="s">
        <v>9</v>
      </c>
      <c r="D46" s="25">
        <f>SUM(D47:D48)</f>
        <v>155000</v>
      </c>
    </row>
    <row r="47" spans="2:4" ht="12.75">
      <c r="B47" s="67"/>
      <c r="C47" t="s">
        <v>13</v>
      </c>
      <c r="D47" s="25">
        <v>150000</v>
      </c>
    </row>
    <row r="48" spans="2:4" ht="12.75">
      <c r="B48" s="67"/>
      <c r="C48" t="s">
        <v>96</v>
      </c>
      <c r="D48" s="25">
        <v>5000</v>
      </c>
    </row>
    <row r="49" spans="2:4" ht="12.75">
      <c r="B49" s="67"/>
      <c r="D49" s="25"/>
    </row>
    <row r="50" spans="2:4" ht="12.75">
      <c r="B50" s="70">
        <v>71014</v>
      </c>
      <c r="C50" s="12" t="s">
        <v>58</v>
      </c>
      <c r="D50" s="26">
        <f>SUM(D51)</f>
        <v>1000</v>
      </c>
    </row>
    <row r="51" spans="2:4" ht="12.75">
      <c r="B51" s="67"/>
      <c r="C51" t="s">
        <v>9</v>
      </c>
      <c r="D51" s="25">
        <f>SUM(D52)</f>
        <v>1000</v>
      </c>
    </row>
    <row r="52" spans="2:4" ht="12.75">
      <c r="B52" s="67"/>
      <c r="C52" t="s">
        <v>19</v>
      </c>
      <c r="D52" s="25">
        <v>1000</v>
      </c>
    </row>
    <row r="53" spans="2:4" ht="12.75">
      <c r="B53" s="67"/>
      <c r="D53" s="25"/>
    </row>
    <row r="54" spans="2:4" ht="12.75">
      <c r="B54" s="70">
        <v>71035</v>
      </c>
      <c r="C54" s="12" t="s">
        <v>97</v>
      </c>
      <c r="D54" s="26">
        <f>SUM(D55,D57)</f>
        <v>642500</v>
      </c>
    </row>
    <row r="55" spans="2:4" ht="12.75">
      <c r="B55" s="67"/>
      <c r="C55" s="42" t="s">
        <v>9</v>
      </c>
      <c r="D55" s="25">
        <f>SUM(D56)</f>
        <v>362500</v>
      </c>
    </row>
    <row r="56" spans="2:4" ht="12.75">
      <c r="B56" s="67"/>
      <c r="C56" s="42" t="s">
        <v>13</v>
      </c>
      <c r="D56" s="25">
        <v>362500</v>
      </c>
    </row>
    <row r="57" spans="2:4" ht="12.75">
      <c r="B57" s="67"/>
      <c r="C57" s="42" t="s">
        <v>16</v>
      </c>
      <c r="D57" s="25">
        <v>280000</v>
      </c>
    </row>
    <row r="58" spans="2:4" ht="13.5" thickBot="1">
      <c r="B58" s="29"/>
      <c r="C58" s="10"/>
      <c r="D58" s="29"/>
    </row>
    <row r="59" spans="2:4" ht="13.5" thickTop="1">
      <c r="B59" s="28"/>
      <c r="D59" s="28"/>
    </row>
    <row r="60" spans="2:4" ht="13.5" thickBot="1">
      <c r="B60" s="68">
        <v>750</v>
      </c>
      <c r="C60" s="9" t="s">
        <v>20</v>
      </c>
      <c r="D60" s="23">
        <f>SUM(D61,D65,D71,D77,D81)</f>
        <v>9943443</v>
      </c>
    </row>
    <row r="61" spans="2:4" ht="13.5" thickTop="1">
      <c r="B61" s="69">
        <v>75011</v>
      </c>
      <c r="C61" s="11" t="s">
        <v>59</v>
      </c>
      <c r="D61" s="24">
        <f>SUM(D62)</f>
        <v>230983</v>
      </c>
    </row>
    <row r="62" spans="2:4" ht="12.75">
      <c r="B62" s="67"/>
      <c r="C62" t="s">
        <v>9</v>
      </c>
      <c r="D62" s="25">
        <f>SUM(D63)</f>
        <v>230983</v>
      </c>
    </row>
    <row r="63" spans="2:4" ht="12.75">
      <c r="B63" s="67"/>
      <c r="C63" t="s">
        <v>21</v>
      </c>
      <c r="D63" s="25">
        <v>230983</v>
      </c>
    </row>
    <row r="64" spans="2:4" ht="12.75">
      <c r="B64" s="67"/>
      <c r="D64" s="25"/>
    </row>
    <row r="65" spans="2:4" ht="12.75">
      <c r="B65" s="70">
        <v>75022</v>
      </c>
      <c r="C65" s="12" t="s">
        <v>60</v>
      </c>
      <c r="D65" s="26">
        <f>SUM(D66)</f>
        <v>242200</v>
      </c>
    </row>
    <row r="66" spans="2:4" ht="12.75">
      <c r="B66" s="67"/>
      <c r="C66" t="s">
        <v>17</v>
      </c>
      <c r="D66" s="25">
        <f>SUM(D67:D69)</f>
        <v>242200</v>
      </c>
    </row>
    <row r="67" spans="2:4" ht="12.75">
      <c r="B67" s="67"/>
      <c r="C67" t="s">
        <v>22</v>
      </c>
      <c r="D67" s="25">
        <v>224700</v>
      </c>
    </row>
    <row r="68" spans="2:4" ht="12.75">
      <c r="B68" s="67"/>
      <c r="C68" t="s">
        <v>23</v>
      </c>
      <c r="D68" s="25">
        <v>15000</v>
      </c>
    </row>
    <row r="69" spans="2:4" ht="12.75">
      <c r="B69" s="67"/>
      <c r="C69" t="s">
        <v>96</v>
      </c>
      <c r="D69" s="25">
        <v>2500</v>
      </c>
    </row>
    <row r="70" spans="2:4" ht="12.75">
      <c r="B70" s="70"/>
      <c r="C70" s="12"/>
      <c r="D70" s="26"/>
    </row>
    <row r="71" spans="2:4" ht="12.75">
      <c r="B71" s="73">
        <v>75023</v>
      </c>
      <c r="C71" s="51" t="s">
        <v>61</v>
      </c>
      <c r="D71" s="52">
        <f>SUM(D72,D75)</f>
        <v>8631098</v>
      </c>
    </row>
    <row r="72" spans="2:4" ht="12.75">
      <c r="B72" s="67"/>
      <c r="C72" t="s">
        <v>9</v>
      </c>
      <c r="D72" s="25">
        <f>SUM(D73:D74)</f>
        <v>6839681</v>
      </c>
    </row>
    <row r="73" spans="2:4" ht="12.75">
      <c r="B73" s="67"/>
      <c r="C73" t="s">
        <v>21</v>
      </c>
      <c r="D73" s="25">
        <f>4694988+94401</f>
        <v>4789389</v>
      </c>
    </row>
    <row r="74" spans="2:4" ht="12.75">
      <c r="B74" s="67"/>
      <c r="C74" t="s">
        <v>23</v>
      </c>
      <c r="D74" s="25">
        <f>2000292+50000</f>
        <v>2050292</v>
      </c>
    </row>
    <row r="75" spans="2:4" ht="12.75">
      <c r="B75" s="70"/>
      <c r="C75" s="12" t="s">
        <v>16</v>
      </c>
      <c r="D75" s="55">
        <v>1791417</v>
      </c>
    </row>
    <row r="76" spans="2:4" ht="12.75">
      <c r="B76" s="71"/>
      <c r="C76" s="43"/>
      <c r="D76" s="44"/>
    </row>
    <row r="77" spans="2:4" ht="12.75">
      <c r="B77" s="70">
        <v>75075</v>
      </c>
      <c r="C77" s="12" t="s">
        <v>98</v>
      </c>
      <c r="D77" s="26">
        <f>SUM(D78)</f>
        <v>828162</v>
      </c>
    </row>
    <row r="78" spans="2:4" ht="12.75">
      <c r="B78" s="67"/>
      <c r="C78" s="42" t="s">
        <v>36</v>
      </c>
      <c r="D78" s="25">
        <f>SUM(D79)</f>
        <v>828162</v>
      </c>
    </row>
    <row r="79" spans="2:4" ht="12.75">
      <c r="B79" s="67"/>
      <c r="C79" s="42" t="s">
        <v>13</v>
      </c>
      <c r="D79" s="25">
        <f>786000+42162</f>
        <v>828162</v>
      </c>
    </row>
    <row r="80" spans="2:4" ht="12.75">
      <c r="B80" s="67"/>
      <c r="C80" s="35"/>
      <c r="D80" s="25"/>
    </row>
    <row r="81" spans="2:4" ht="12.75">
      <c r="B81" s="70">
        <v>75095</v>
      </c>
      <c r="C81" s="12" t="s">
        <v>8</v>
      </c>
      <c r="D81" s="26">
        <f>SUM(D82)</f>
        <v>11000</v>
      </c>
    </row>
    <row r="82" spans="2:4" ht="12.75">
      <c r="B82" s="67"/>
      <c r="C82" t="s">
        <v>9</v>
      </c>
      <c r="D82" s="25">
        <f>SUM(D83:D83)</f>
        <v>11000</v>
      </c>
    </row>
    <row r="83" spans="2:4" ht="12.75">
      <c r="B83" s="67" t="s">
        <v>2</v>
      </c>
      <c r="C83" t="s">
        <v>24</v>
      </c>
      <c r="D83" s="25">
        <v>11000</v>
      </c>
    </row>
    <row r="84" spans="2:4" ht="13.5" thickBot="1">
      <c r="B84" s="29"/>
      <c r="C84" s="10"/>
      <c r="D84" s="27"/>
    </row>
    <row r="85" spans="2:4" ht="13.5" thickTop="1">
      <c r="B85" s="28"/>
      <c r="D85" s="28"/>
    </row>
    <row r="86" spans="2:4" ht="27" customHeight="1" thickBot="1">
      <c r="B86" s="72">
        <v>751</v>
      </c>
      <c r="C86" s="30" t="s">
        <v>62</v>
      </c>
      <c r="D86" s="23">
        <f>SUM(D87)</f>
        <v>6338</v>
      </c>
    </row>
    <row r="87" spans="2:4" ht="26.25" thickTop="1">
      <c r="B87" s="69">
        <v>75101</v>
      </c>
      <c r="C87" s="48" t="s">
        <v>63</v>
      </c>
      <c r="D87" s="24">
        <f>SUM(D88)</f>
        <v>6338</v>
      </c>
    </row>
    <row r="88" spans="2:4" ht="12.75">
      <c r="B88" s="67"/>
      <c r="C88" t="s">
        <v>9</v>
      </c>
      <c r="D88" s="25">
        <f>SUM(D89)</f>
        <v>6338</v>
      </c>
    </row>
    <row r="89" spans="2:4" ht="12.75">
      <c r="B89" s="67"/>
      <c r="C89" t="s">
        <v>21</v>
      </c>
      <c r="D89" s="25">
        <v>6338</v>
      </c>
    </row>
    <row r="90" spans="2:4" ht="13.5" thickBot="1">
      <c r="B90" s="29"/>
      <c r="C90" s="10"/>
      <c r="D90" s="27"/>
    </row>
    <row r="91" spans="2:4" ht="13.5" thickTop="1">
      <c r="B91" s="28"/>
      <c r="D91" s="22"/>
    </row>
    <row r="92" spans="2:4" ht="13.5" thickBot="1">
      <c r="B92" s="68">
        <v>754</v>
      </c>
      <c r="C92" s="9" t="s">
        <v>28</v>
      </c>
      <c r="D92" s="23">
        <f>SUM(D93,D97)</f>
        <v>499481</v>
      </c>
    </row>
    <row r="93" spans="2:4" ht="13.5" thickTop="1">
      <c r="B93" s="70">
        <v>75414</v>
      </c>
      <c r="C93" s="12" t="s">
        <v>64</v>
      </c>
      <c r="D93" s="26">
        <f>SUM(D94,)</f>
        <v>5000</v>
      </c>
    </row>
    <row r="94" spans="2:4" ht="12.75">
      <c r="B94" s="67"/>
      <c r="C94" t="s">
        <v>9</v>
      </c>
      <c r="D94" s="25">
        <f>SUM(D95)</f>
        <v>5000</v>
      </c>
    </row>
    <row r="95" spans="2:4" ht="12.75">
      <c r="B95" s="67"/>
      <c r="C95" t="s">
        <v>15</v>
      </c>
      <c r="D95" s="25">
        <v>5000</v>
      </c>
    </row>
    <row r="96" spans="2:4" ht="12.75">
      <c r="B96" s="67"/>
      <c r="D96" s="25"/>
    </row>
    <row r="97" spans="2:4" ht="12.75">
      <c r="B97" s="70">
        <v>75416</v>
      </c>
      <c r="C97" s="12" t="s">
        <v>26</v>
      </c>
      <c r="D97" s="53">
        <f>SUM(D98,D101)</f>
        <v>494481</v>
      </c>
    </row>
    <row r="98" spans="2:4" ht="12.75">
      <c r="B98" s="67"/>
      <c r="C98" t="s">
        <v>9</v>
      </c>
      <c r="D98" s="25">
        <f>SUM(D99:D100)</f>
        <v>484481</v>
      </c>
    </row>
    <row r="99" spans="2:4" ht="12.75">
      <c r="B99" s="67"/>
      <c r="C99" t="s">
        <v>21</v>
      </c>
      <c r="D99" s="25">
        <v>328418</v>
      </c>
    </row>
    <row r="100" spans="2:4" ht="12.75">
      <c r="B100" s="67"/>
      <c r="C100" t="s">
        <v>27</v>
      </c>
      <c r="D100" s="25">
        <v>156063</v>
      </c>
    </row>
    <row r="101" spans="2:4" ht="12.75">
      <c r="B101" s="67"/>
      <c r="C101" s="35" t="s">
        <v>105</v>
      </c>
      <c r="D101" s="25">
        <v>10000</v>
      </c>
    </row>
    <row r="102" spans="2:4" ht="13.5" thickBot="1">
      <c r="B102" s="67"/>
      <c r="C102" s="54"/>
      <c r="D102" s="25"/>
    </row>
    <row r="103" spans="2:4" ht="13.5" thickTop="1">
      <c r="B103" s="28"/>
      <c r="D103" s="22"/>
    </row>
    <row r="104" spans="2:4" ht="13.5" thickBot="1">
      <c r="B104" s="68">
        <v>757</v>
      </c>
      <c r="C104" s="9" t="s">
        <v>29</v>
      </c>
      <c r="D104" s="23">
        <f>SUM(D105,D109)</f>
        <v>841082</v>
      </c>
    </row>
    <row r="105" spans="2:4" ht="13.5" thickTop="1">
      <c r="B105" s="69">
        <v>75702</v>
      </c>
      <c r="C105" s="11" t="s">
        <v>65</v>
      </c>
      <c r="D105" s="24">
        <f>SUM(D106)</f>
        <v>250000</v>
      </c>
    </row>
    <row r="106" spans="2:4" ht="12.75">
      <c r="B106" s="67"/>
      <c r="C106" s="42" t="s">
        <v>9</v>
      </c>
      <c r="D106" s="25">
        <f>SUM(D107)</f>
        <v>250000</v>
      </c>
    </row>
    <row r="107" spans="2:4" ht="12.75">
      <c r="B107" s="67"/>
      <c r="C107" t="s">
        <v>100</v>
      </c>
      <c r="D107" s="25">
        <v>250000</v>
      </c>
    </row>
    <row r="108" spans="2:4" ht="12.75">
      <c r="B108" s="67"/>
      <c r="D108" s="25"/>
    </row>
    <row r="109" spans="2:4" ht="25.5">
      <c r="B109" s="70">
        <v>75704</v>
      </c>
      <c r="C109" s="31" t="s">
        <v>66</v>
      </c>
      <c r="D109" s="26">
        <f>SUM(D110)</f>
        <v>591082</v>
      </c>
    </row>
    <row r="110" spans="2:4" ht="12.75">
      <c r="B110" s="67"/>
      <c r="C110" s="39" t="s">
        <v>101</v>
      </c>
      <c r="D110" s="25">
        <f>SUM(D111)</f>
        <v>591082</v>
      </c>
    </row>
    <row r="111" spans="2:4" ht="13.5" thickBot="1">
      <c r="B111" s="29"/>
      <c r="C111" s="10" t="s">
        <v>99</v>
      </c>
      <c r="D111" s="27">
        <v>591082</v>
      </c>
    </row>
    <row r="112" spans="2:4" ht="13.5" thickTop="1">
      <c r="B112" s="28"/>
      <c r="D112" s="22"/>
    </row>
    <row r="113" spans="2:4" ht="13.5" thickBot="1">
      <c r="B113" s="68">
        <v>758</v>
      </c>
      <c r="C113" s="9" t="s">
        <v>30</v>
      </c>
      <c r="D113" s="23">
        <f>SUM(D114)</f>
        <v>610800</v>
      </c>
    </row>
    <row r="114" spans="2:4" ht="13.5" thickTop="1">
      <c r="B114" s="70">
        <v>75818</v>
      </c>
      <c r="C114" s="12" t="s">
        <v>67</v>
      </c>
      <c r="D114" s="26">
        <f>SUM(D115,D117)</f>
        <v>610800</v>
      </c>
    </row>
    <row r="115" spans="2:4" ht="12.75">
      <c r="B115" s="67"/>
      <c r="C115" t="s">
        <v>45</v>
      </c>
      <c r="D115" s="25">
        <f>SUM(D116)</f>
        <v>300000</v>
      </c>
    </row>
    <row r="116" spans="2:4" ht="12.75">
      <c r="B116" s="70"/>
      <c r="C116" s="12" t="s">
        <v>46</v>
      </c>
      <c r="D116" s="26">
        <v>300000</v>
      </c>
    </row>
    <row r="117" spans="2:4" ht="12.75">
      <c r="B117" s="67"/>
      <c r="C117" t="s">
        <v>48</v>
      </c>
      <c r="D117" s="25">
        <f>SUM(D118)</f>
        <v>310800</v>
      </c>
    </row>
    <row r="118" spans="2:4" ht="12.75">
      <c r="B118" s="67"/>
      <c r="C118" t="s">
        <v>46</v>
      </c>
      <c r="D118" s="25">
        <f>SUM(D119:D120)</f>
        <v>310800</v>
      </c>
    </row>
    <row r="119" spans="2:4" ht="12.75">
      <c r="B119" s="67"/>
      <c r="C119" s="38" t="s">
        <v>53</v>
      </c>
      <c r="D119" s="25">
        <v>10800</v>
      </c>
    </row>
    <row r="120" spans="2:4" ht="12.75">
      <c r="B120" s="67"/>
      <c r="C120" s="46" t="s">
        <v>54</v>
      </c>
      <c r="D120" s="25">
        <v>300000</v>
      </c>
    </row>
    <row r="121" spans="2:4" ht="13.5" thickBot="1">
      <c r="B121" s="29"/>
      <c r="C121" s="10"/>
      <c r="D121" s="27"/>
    </row>
    <row r="122" spans="2:4" ht="13.5" thickTop="1">
      <c r="B122" s="28"/>
      <c r="C122" s="40"/>
      <c r="D122" s="28"/>
    </row>
    <row r="123" spans="2:4" ht="13.5" thickBot="1">
      <c r="B123" s="68">
        <v>801</v>
      </c>
      <c r="C123" s="9" t="s">
        <v>31</v>
      </c>
      <c r="D123" s="23">
        <f>SUM(D124,D130,D137,D143,D148,D153,D158)</f>
        <v>30775936</v>
      </c>
    </row>
    <row r="124" spans="2:4" ht="13.5" thickTop="1">
      <c r="B124" s="69">
        <v>80101</v>
      </c>
      <c r="C124" s="11" t="s">
        <v>68</v>
      </c>
      <c r="D124" s="24">
        <f>SUM(D125,D128)</f>
        <v>9959605</v>
      </c>
    </row>
    <row r="125" spans="2:4" ht="12.75">
      <c r="B125" s="67"/>
      <c r="C125" t="s">
        <v>9</v>
      </c>
      <c r="D125" s="25">
        <f>SUM(D126:D127)</f>
        <v>9309605</v>
      </c>
    </row>
    <row r="126" spans="2:4" ht="12.75">
      <c r="B126" s="67"/>
      <c r="C126" t="s">
        <v>21</v>
      </c>
      <c r="D126" s="25">
        <v>7446781</v>
      </c>
    </row>
    <row r="127" spans="2:4" ht="12.75">
      <c r="B127" s="67"/>
      <c r="C127" t="s">
        <v>23</v>
      </c>
      <c r="D127" s="25">
        <f>1486179+403963-27318</f>
        <v>1862824</v>
      </c>
    </row>
    <row r="128" spans="2:4" ht="12.75">
      <c r="B128" s="67"/>
      <c r="C128" s="38" t="s">
        <v>16</v>
      </c>
      <c r="D128" s="37">
        <v>650000</v>
      </c>
    </row>
    <row r="129" spans="2:4" ht="12.75">
      <c r="B129" s="67"/>
      <c r="C129" s="38"/>
      <c r="D129" s="37"/>
    </row>
    <row r="130" spans="2:4" ht="12.75">
      <c r="B130" s="70">
        <v>80104</v>
      </c>
      <c r="C130" s="12" t="s">
        <v>69</v>
      </c>
      <c r="D130" s="26">
        <f>SUM(D131,D134)</f>
        <v>8708949</v>
      </c>
    </row>
    <row r="131" spans="2:4" ht="12.75">
      <c r="B131" s="67"/>
      <c r="C131" t="s">
        <v>9</v>
      </c>
      <c r="D131" s="25">
        <f>SUM(D132,D133)</f>
        <v>6869074</v>
      </c>
    </row>
    <row r="132" spans="2:4" ht="12.75">
      <c r="B132" s="67"/>
      <c r="C132" t="s">
        <v>52</v>
      </c>
      <c r="D132" s="25">
        <v>6484074</v>
      </c>
    </row>
    <row r="133" spans="2:4" ht="12.75">
      <c r="B133" s="67"/>
      <c r="C133" t="s">
        <v>25</v>
      </c>
      <c r="D133" s="25">
        <v>385000</v>
      </c>
    </row>
    <row r="134" spans="2:4" ht="12.75">
      <c r="B134" s="67"/>
      <c r="C134" t="s">
        <v>16</v>
      </c>
      <c r="D134" s="25">
        <v>1839875</v>
      </c>
    </row>
    <row r="135" spans="2:4" ht="12.75">
      <c r="B135" s="67"/>
      <c r="C135" t="s">
        <v>52</v>
      </c>
      <c r="D135" s="25">
        <v>6000</v>
      </c>
    </row>
    <row r="136" spans="2:4" ht="12.75">
      <c r="B136" s="70"/>
      <c r="C136" s="12"/>
      <c r="D136" s="26"/>
    </row>
    <row r="137" spans="2:4" ht="12.75">
      <c r="B137" s="73">
        <v>80110</v>
      </c>
      <c r="C137" s="51" t="s">
        <v>70</v>
      </c>
      <c r="D137" s="52">
        <f>SUM(D138,D141)</f>
        <v>11159208</v>
      </c>
    </row>
    <row r="138" spans="2:4" ht="12.75">
      <c r="B138" s="67"/>
      <c r="C138" t="s">
        <v>9</v>
      </c>
      <c r="D138" s="25">
        <f>SUM(D139:D140)</f>
        <v>7900208</v>
      </c>
    </row>
    <row r="139" spans="2:4" ht="12.75">
      <c r="B139" s="67"/>
      <c r="C139" t="s">
        <v>21</v>
      </c>
      <c r="D139" s="25">
        <v>6514285</v>
      </c>
    </row>
    <row r="140" spans="2:4" ht="12.75">
      <c r="B140" s="67"/>
      <c r="C140" t="s">
        <v>23</v>
      </c>
      <c r="D140" s="25">
        <f>1259405+126518</f>
        <v>1385923</v>
      </c>
    </row>
    <row r="141" spans="2:4" ht="12.75">
      <c r="B141" s="67"/>
      <c r="C141" t="s">
        <v>16</v>
      </c>
      <c r="D141" s="25">
        <v>3259000</v>
      </c>
    </row>
    <row r="142" spans="2:4" ht="12.75">
      <c r="B142" s="67"/>
      <c r="D142" s="25"/>
    </row>
    <row r="143" spans="2:4" ht="12.75">
      <c r="B143" s="70">
        <v>80113</v>
      </c>
      <c r="C143" s="12" t="s">
        <v>102</v>
      </c>
      <c r="D143" s="26">
        <f>SUM(D144)</f>
        <v>38270</v>
      </c>
    </row>
    <row r="144" spans="2:4" ht="12.75">
      <c r="B144" s="67"/>
      <c r="C144" s="42" t="s">
        <v>36</v>
      </c>
      <c r="D144" s="25">
        <f>SUM(D145,D146)</f>
        <v>38270</v>
      </c>
    </row>
    <row r="145" spans="2:4" ht="12.75">
      <c r="B145" s="67"/>
      <c r="C145" s="42" t="s">
        <v>13</v>
      </c>
      <c r="D145" s="25">
        <f>38000-1900</f>
        <v>36100</v>
      </c>
    </row>
    <row r="146" spans="2:4" ht="12.75">
      <c r="B146" s="67"/>
      <c r="C146" s="42" t="s">
        <v>96</v>
      </c>
      <c r="D146" s="25">
        <f>270+1900</f>
        <v>2170</v>
      </c>
    </row>
    <row r="147" spans="2:4" ht="12.75">
      <c r="B147" s="70"/>
      <c r="C147" s="12"/>
      <c r="D147" s="26"/>
    </row>
    <row r="148" spans="2:4" ht="12.75">
      <c r="B148" s="73">
        <v>80114</v>
      </c>
      <c r="C148" s="51" t="s">
        <v>71</v>
      </c>
      <c r="D148" s="52">
        <f>SUM(D149)</f>
        <v>524478</v>
      </c>
    </row>
    <row r="149" spans="2:4" ht="12.75">
      <c r="B149" s="67"/>
      <c r="C149" t="s">
        <v>9</v>
      </c>
      <c r="D149" s="25">
        <f>SUM(D150:D151)</f>
        <v>524478</v>
      </c>
    </row>
    <row r="150" spans="2:4" ht="12.75">
      <c r="B150" s="67"/>
      <c r="C150" t="s">
        <v>21</v>
      </c>
      <c r="D150" s="25">
        <v>512594</v>
      </c>
    </row>
    <row r="151" spans="2:4" ht="12.75">
      <c r="B151" s="67"/>
      <c r="C151" s="35" t="s">
        <v>23</v>
      </c>
      <c r="D151" s="25">
        <v>11884</v>
      </c>
    </row>
    <row r="152" spans="2:4" ht="12.75">
      <c r="B152" s="67"/>
      <c r="C152" s="35"/>
      <c r="D152" s="25"/>
    </row>
    <row r="153" spans="2:4" ht="12.75">
      <c r="B153" s="70">
        <v>80146</v>
      </c>
      <c r="C153" s="12" t="s">
        <v>72</v>
      </c>
      <c r="D153" s="26">
        <f>SUM(D154)</f>
        <v>129650</v>
      </c>
    </row>
    <row r="154" spans="2:4" ht="12.75">
      <c r="B154" s="67"/>
      <c r="C154" t="s">
        <v>9</v>
      </c>
      <c r="D154" s="25">
        <f>SUM(D155:D156)</f>
        <v>129650</v>
      </c>
    </row>
    <row r="155" spans="2:4" ht="12.75">
      <c r="B155" s="67"/>
      <c r="C155" t="s">
        <v>13</v>
      </c>
      <c r="D155" s="25">
        <v>107581</v>
      </c>
    </row>
    <row r="156" spans="2:4" ht="12.75">
      <c r="B156" s="67"/>
      <c r="C156" t="s">
        <v>47</v>
      </c>
      <c r="D156" s="25">
        <v>22069</v>
      </c>
    </row>
    <row r="157" spans="2:4" ht="12.75">
      <c r="B157" s="67"/>
      <c r="D157" s="25"/>
    </row>
    <row r="158" spans="2:4" ht="12.75">
      <c r="B158" s="70">
        <v>80195</v>
      </c>
      <c r="C158" s="12" t="s">
        <v>8</v>
      </c>
      <c r="D158" s="26">
        <f>SUM(D159,D162)</f>
        <v>255776</v>
      </c>
    </row>
    <row r="159" spans="2:4" ht="12.75">
      <c r="B159" s="67"/>
      <c r="C159" s="35" t="s">
        <v>9</v>
      </c>
      <c r="D159" s="25">
        <f>SUM(D160,D161)</f>
        <v>205776</v>
      </c>
    </row>
    <row r="160" spans="2:4" ht="12.75">
      <c r="B160" s="67"/>
      <c r="C160" s="35" t="s">
        <v>13</v>
      </c>
      <c r="D160" s="25">
        <f>144924+27318</f>
        <v>172242</v>
      </c>
    </row>
    <row r="161" spans="2:4" ht="12.75">
      <c r="B161" s="67"/>
      <c r="C161" t="s">
        <v>47</v>
      </c>
      <c r="D161" s="25">
        <v>33534</v>
      </c>
    </row>
    <row r="162" spans="2:4" ht="13.5" thickBot="1">
      <c r="B162" s="67"/>
      <c r="C162" t="s">
        <v>16</v>
      </c>
      <c r="D162" s="25">
        <v>50000</v>
      </c>
    </row>
    <row r="163" spans="2:4" ht="13.5" thickTop="1">
      <c r="B163" s="28"/>
      <c r="C163" s="41"/>
      <c r="D163" s="22"/>
    </row>
    <row r="164" spans="2:4" ht="13.5" thickBot="1">
      <c r="B164" s="68">
        <v>851</v>
      </c>
      <c r="C164" s="9" t="s">
        <v>33</v>
      </c>
      <c r="D164" s="23">
        <f>SUM(D166,D170,D176)</f>
        <v>605000</v>
      </c>
    </row>
    <row r="165" spans="2:4" ht="13.5" thickTop="1">
      <c r="B165" s="74"/>
      <c r="C165" s="57"/>
      <c r="D165" s="58"/>
    </row>
    <row r="166" spans="2:4" ht="12.75">
      <c r="B166" s="75">
        <v>85153</v>
      </c>
      <c r="C166" s="59" t="s">
        <v>106</v>
      </c>
      <c r="D166" s="55">
        <f>SUM(D167)</f>
        <v>10000</v>
      </c>
    </row>
    <row r="167" spans="2:4" ht="12.75">
      <c r="B167" s="76"/>
      <c r="C167" s="60" t="s">
        <v>36</v>
      </c>
      <c r="D167" s="62">
        <f>SUM(D168)</f>
        <v>10000</v>
      </c>
    </row>
    <row r="168" spans="2:4" ht="12.75">
      <c r="B168" s="77"/>
      <c r="C168" t="s">
        <v>13</v>
      </c>
      <c r="D168" s="61">
        <v>10000</v>
      </c>
    </row>
    <row r="169" spans="2:4" ht="12.75">
      <c r="B169" s="77"/>
      <c r="C169" s="56"/>
      <c r="D169" s="33"/>
    </row>
    <row r="170" spans="2:4" ht="12.75">
      <c r="B170" s="70">
        <v>85154</v>
      </c>
      <c r="C170" s="12" t="s">
        <v>73</v>
      </c>
      <c r="D170" s="26">
        <f>SUM(D171)</f>
        <v>525000</v>
      </c>
    </row>
    <row r="171" spans="2:4" ht="12.75">
      <c r="B171" s="67"/>
      <c r="C171" t="s">
        <v>9</v>
      </c>
      <c r="D171" s="25">
        <f>SUM(D172:D174)</f>
        <v>525000</v>
      </c>
    </row>
    <row r="172" spans="2:4" ht="12.75">
      <c r="B172" s="67"/>
      <c r="C172" t="s">
        <v>13</v>
      </c>
      <c r="D172" s="25">
        <v>380000</v>
      </c>
    </row>
    <row r="173" spans="2:4" ht="12.75">
      <c r="B173" s="67"/>
      <c r="C173" t="s">
        <v>96</v>
      </c>
      <c r="D173" s="25">
        <v>25000</v>
      </c>
    </row>
    <row r="174" spans="2:4" ht="12.75">
      <c r="B174" s="67"/>
      <c r="C174" t="s">
        <v>51</v>
      </c>
      <c r="D174" s="25">
        <v>120000</v>
      </c>
    </row>
    <row r="175" spans="2:4" ht="12.75">
      <c r="B175" s="67"/>
      <c r="D175" s="25"/>
    </row>
    <row r="176" spans="2:4" ht="12.75">
      <c r="B176" s="70">
        <v>85195</v>
      </c>
      <c r="C176" s="12" t="s">
        <v>8</v>
      </c>
      <c r="D176" s="26">
        <f>SUM(D177)</f>
        <v>70000</v>
      </c>
    </row>
    <row r="177" spans="2:4" ht="12.75">
      <c r="B177" s="67"/>
      <c r="C177" t="s">
        <v>9</v>
      </c>
      <c r="D177" s="25">
        <f>SUM(D178:D179)</f>
        <v>70000</v>
      </c>
    </row>
    <row r="178" spans="2:4" ht="12.75">
      <c r="B178" s="67"/>
      <c r="C178" t="s">
        <v>13</v>
      </c>
      <c r="D178" s="25">
        <v>30000</v>
      </c>
    </row>
    <row r="179" spans="2:4" ht="13.5" thickBot="1">
      <c r="B179" s="67"/>
      <c r="C179" t="s">
        <v>51</v>
      </c>
      <c r="D179" s="25">
        <v>40000</v>
      </c>
    </row>
    <row r="180" spans="2:4" ht="13.5" thickTop="1">
      <c r="B180" s="28"/>
      <c r="C180" s="41"/>
      <c r="D180" s="22"/>
    </row>
    <row r="181" spans="2:4" ht="13.5" thickBot="1">
      <c r="B181" s="68">
        <v>852</v>
      </c>
      <c r="C181" s="9" t="s">
        <v>44</v>
      </c>
      <c r="D181" s="23">
        <f>SUM(D182,D187,D191,D197,D201,D205,D209,D215,D220,D224)</f>
        <v>18115325</v>
      </c>
    </row>
    <row r="182" spans="2:4" ht="13.5" thickTop="1">
      <c r="B182" s="69">
        <v>85202</v>
      </c>
      <c r="C182" s="11" t="s">
        <v>74</v>
      </c>
      <c r="D182" s="24">
        <f>SUM(D183)</f>
        <v>366707</v>
      </c>
    </row>
    <row r="183" spans="2:4" ht="12.75">
      <c r="B183" s="67"/>
      <c r="C183" t="s">
        <v>9</v>
      </c>
      <c r="D183" s="25">
        <f>SUM(D184:D185)</f>
        <v>366707</v>
      </c>
    </row>
    <row r="184" spans="2:4" ht="12.75">
      <c r="B184" s="67"/>
      <c r="C184" t="s">
        <v>21</v>
      </c>
      <c r="D184" s="25">
        <v>284081</v>
      </c>
    </row>
    <row r="185" spans="2:4" ht="12.75">
      <c r="B185" s="67"/>
      <c r="C185" t="s">
        <v>23</v>
      </c>
      <c r="D185" s="25">
        <v>82626</v>
      </c>
    </row>
    <row r="186" spans="2:4" ht="12.75">
      <c r="B186" s="67"/>
      <c r="D186" s="25"/>
    </row>
    <row r="187" spans="2:4" ht="12.75">
      <c r="B187" s="70">
        <v>85203</v>
      </c>
      <c r="C187" s="12" t="s">
        <v>107</v>
      </c>
      <c r="D187" s="26">
        <f>SUM(D188)</f>
        <v>10000</v>
      </c>
    </row>
    <row r="188" spans="2:4" ht="12.75">
      <c r="B188" s="67"/>
      <c r="C188" s="42" t="s">
        <v>36</v>
      </c>
      <c r="D188" s="25">
        <f>SUM(D189)</f>
        <v>10000</v>
      </c>
    </row>
    <row r="189" spans="2:4" ht="12.75">
      <c r="B189" s="67"/>
      <c r="C189" t="s">
        <v>13</v>
      </c>
      <c r="D189" s="25">
        <v>10000</v>
      </c>
    </row>
    <row r="190" spans="2:4" ht="12.75">
      <c r="B190" s="67"/>
      <c r="D190" s="25"/>
    </row>
    <row r="191" spans="2:4" ht="38.25">
      <c r="B191" s="70">
        <v>85212</v>
      </c>
      <c r="C191" s="31" t="s">
        <v>75</v>
      </c>
      <c r="D191" s="26">
        <f>SUM(D192)</f>
        <v>9144000</v>
      </c>
    </row>
    <row r="192" spans="2:4" ht="12.75">
      <c r="B192" s="67"/>
      <c r="C192" s="39" t="s">
        <v>9</v>
      </c>
      <c r="D192" s="25">
        <f>SUM(D193:D195)</f>
        <v>9144000</v>
      </c>
    </row>
    <row r="193" spans="2:4" ht="12.75">
      <c r="B193" s="67"/>
      <c r="C193" s="39" t="s">
        <v>35</v>
      </c>
      <c r="D193" s="25">
        <v>8741310</v>
      </c>
    </row>
    <row r="194" spans="2:4" ht="12.75">
      <c r="B194" s="67"/>
      <c r="C194" t="s">
        <v>96</v>
      </c>
      <c r="D194" s="25">
        <v>331763</v>
      </c>
    </row>
    <row r="195" spans="2:4" ht="12.75">
      <c r="B195" s="67"/>
      <c r="C195" t="s">
        <v>49</v>
      </c>
      <c r="D195" s="25">
        <v>70927</v>
      </c>
    </row>
    <row r="196" spans="2:4" ht="12.75">
      <c r="B196" s="67"/>
      <c r="D196" s="25"/>
    </row>
    <row r="197" spans="2:4" ht="38.25">
      <c r="B197" s="70">
        <v>85213</v>
      </c>
      <c r="C197" s="31" t="s">
        <v>76</v>
      </c>
      <c r="D197" s="26">
        <f>SUM(D198)</f>
        <v>99000</v>
      </c>
    </row>
    <row r="198" spans="2:4" ht="12.75">
      <c r="B198" s="67"/>
      <c r="C198" t="s">
        <v>9</v>
      </c>
      <c r="D198" s="25">
        <f>SUM(D199)</f>
        <v>99000</v>
      </c>
    </row>
    <row r="199" spans="2:4" ht="12.75">
      <c r="B199" s="67"/>
      <c r="C199" t="s">
        <v>34</v>
      </c>
      <c r="D199" s="25">
        <v>99000</v>
      </c>
    </row>
    <row r="200" spans="2:4" ht="12.75">
      <c r="B200" s="67"/>
      <c r="D200" s="25"/>
    </row>
    <row r="201" spans="2:4" ht="25.5">
      <c r="B201" s="78">
        <v>85214</v>
      </c>
      <c r="C201" s="31" t="s">
        <v>77</v>
      </c>
      <c r="D201" s="26">
        <f>SUM(D202)</f>
        <v>2686000</v>
      </c>
    </row>
    <row r="202" spans="2:4" ht="12.75">
      <c r="B202" s="67"/>
      <c r="C202" t="s">
        <v>9</v>
      </c>
      <c r="D202" s="25">
        <f>SUM(D203)</f>
        <v>2686000</v>
      </c>
    </row>
    <row r="203" spans="2:4" ht="12.75">
      <c r="B203" s="67"/>
      <c r="C203" t="s">
        <v>34</v>
      </c>
      <c r="D203" s="25">
        <f>1212000+1474000</f>
        <v>2686000</v>
      </c>
    </row>
    <row r="204" spans="2:4" ht="12.75">
      <c r="B204" s="70"/>
      <c r="C204" s="12"/>
      <c r="D204" s="26"/>
    </row>
    <row r="205" spans="2:4" ht="12.75">
      <c r="B205" s="73">
        <v>85215</v>
      </c>
      <c r="C205" s="51" t="s">
        <v>78</v>
      </c>
      <c r="D205" s="52">
        <f>SUM(D206)</f>
        <v>4120200</v>
      </c>
    </row>
    <row r="206" spans="2:4" ht="12.75">
      <c r="B206" s="67"/>
      <c r="C206" t="s">
        <v>9</v>
      </c>
      <c r="D206" s="25">
        <f>SUM(D207)</f>
        <v>4120200</v>
      </c>
    </row>
    <row r="207" spans="2:4" ht="12.75">
      <c r="B207" s="67"/>
      <c r="C207" t="s">
        <v>35</v>
      </c>
      <c r="D207" s="25">
        <v>4120200</v>
      </c>
    </row>
    <row r="208" spans="2:4" ht="12.75">
      <c r="B208" s="67"/>
      <c r="C208" s="35"/>
      <c r="D208" s="25"/>
    </row>
    <row r="209" spans="2:4" ht="12.75">
      <c r="B209" s="70">
        <v>85219</v>
      </c>
      <c r="C209" s="12" t="s">
        <v>79</v>
      </c>
      <c r="D209" s="26">
        <f>SUM(D210,D213)</f>
        <v>1189042</v>
      </c>
    </row>
    <row r="210" spans="2:4" ht="12.75">
      <c r="B210" s="67"/>
      <c r="C210" t="s">
        <v>36</v>
      </c>
      <c r="D210" s="25">
        <f>SUM(D211:D212)</f>
        <v>1177042</v>
      </c>
    </row>
    <row r="211" spans="2:4" ht="12.75">
      <c r="B211" s="67"/>
      <c r="C211" t="s">
        <v>21</v>
      </c>
      <c r="D211" s="25">
        <v>999221</v>
      </c>
    </row>
    <row r="212" spans="2:4" ht="12.75">
      <c r="B212" s="67"/>
      <c r="C212" t="s">
        <v>23</v>
      </c>
      <c r="D212" s="25">
        <v>177821</v>
      </c>
    </row>
    <row r="213" spans="2:6" ht="12.75">
      <c r="B213" s="67"/>
      <c r="C213" s="35" t="s">
        <v>16</v>
      </c>
      <c r="D213" s="25">
        <v>12000</v>
      </c>
      <c r="E213" s="35"/>
      <c r="F213" s="35"/>
    </row>
    <row r="214" spans="2:6" ht="12.75">
      <c r="B214" s="70"/>
      <c r="C214" s="12"/>
      <c r="D214" s="26"/>
      <c r="E214" s="13"/>
      <c r="F214" s="35"/>
    </row>
    <row r="215" spans="2:4" ht="27" customHeight="1">
      <c r="B215" s="73">
        <v>85220</v>
      </c>
      <c r="C215" s="63" t="s">
        <v>80</v>
      </c>
      <c r="D215" s="52">
        <f>SUM(D216,D218)</f>
        <v>105376</v>
      </c>
    </row>
    <row r="216" spans="2:4" ht="12.75">
      <c r="B216" s="67"/>
      <c r="C216" t="s">
        <v>9</v>
      </c>
      <c r="D216" s="25">
        <f>SUM(D217)</f>
        <v>80000</v>
      </c>
    </row>
    <row r="217" spans="2:4" ht="12.75">
      <c r="B217" s="67"/>
      <c r="C217" t="s">
        <v>13</v>
      </c>
      <c r="D217" s="25">
        <v>80000</v>
      </c>
    </row>
    <row r="218" spans="2:4" ht="12.75">
      <c r="B218" s="67"/>
      <c r="C218" t="s">
        <v>16</v>
      </c>
      <c r="D218" s="25">
        <v>25376</v>
      </c>
    </row>
    <row r="219" spans="2:4" ht="12.75">
      <c r="B219" s="67"/>
      <c r="D219" s="25"/>
    </row>
    <row r="220" spans="2:4" ht="12.75">
      <c r="B220" s="70">
        <v>85228</v>
      </c>
      <c r="C220" s="12" t="s">
        <v>81</v>
      </c>
      <c r="D220" s="26">
        <f>SUM(D221)</f>
        <v>177000</v>
      </c>
    </row>
    <row r="221" spans="2:4" ht="12.75">
      <c r="B221" s="67"/>
      <c r="C221" t="s">
        <v>9</v>
      </c>
      <c r="D221" s="25">
        <f>SUM(D222)</f>
        <v>177000</v>
      </c>
    </row>
    <row r="222" spans="2:4" ht="12.75">
      <c r="B222" s="67"/>
      <c r="C222" t="s">
        <v>35</v>
      </c>
      <c r="D222" s="25">
        <v>177000</v>
      </c>
    </row>
    <row r="223" spans="2:4" ht="12.75">
      <c r="B223" s="67"/>
      <c r="D223" s="25"/>
    </row>
    <row r="224" spans="2:4" ht="12.75">
      <c r="B224" s="70">
        <v>85295</v>
      </c>
      <c r="C224" s="12" t="s">
        <v>8</v>
      </c>
      <c r="D224" s="26">
        <f>SUM(D225)</f>
        <v>218000</v>
      </c>
    </row>
    <row r="225" spans="2:4" ht="12.75">
      <c r="B225" s="67"/>
      <c r="C225" t="s">
        <v>9</v>
      </c>
      <c r="D225" s="25">
        <f>SUM(D226)</f>
        <v>218000</v>
      </c>
    </row>
    <row r="226" spans="2:4" ht="12.75">
      <c r="B226" s="67"/>
      <c r="C226" t="s">
        <v>35</v>
      </c>
      <c r="D226" s="25">
        <v>218000</v>
      </c>
    </row>
    <row r="227" spans="1:6" ht="12.75">
      <c r="A227" s="35"/>
      <c r="B227" s="70"/>
      <c r="C227" s="12"/>
      <c r="D227" s="26"/>
      <c r="E227" s="35"/>
      <c r="F227" s="35"/>
    </row>
    <row r="228" spans="2:4" ht="12.75">
      <c r="B228" s="71"/>
      <c r="C228" s="43"/>
      <c r="D228" s="44"/>
    </row>
    <row r="229" spans="2:4" ht="13.5" thickBot="1">
      <c r="B229" s="68">
        <v>853</v>
      </c>
      <c r="C229" s="9" t="s">
        <v>83</v>
      </c>
      <c r="D229" s="23">
        <f>SUM(D230)</f>
        <v>754000</v>
      </c>
    </row>
    <row r="230" spans="2:4" ht="13.5" thickTop="1">
      <c r="B230" s="70">
        <v>85305</v>
      </c>
      <c r="C230" s="12" t="s">
        <v>82</v>
      </c>
      <c r="D230" s="26">
        <f>SUM(D231,D234)</f>
        <v>754000</v>
      </c>
    </row>
    <row r="231" spans="2:4" ht="12.75">
      <c r="B231" s="67"/>
      <c r="C231" t="s">
        <v>9</v>
      </c>
      <c r="D231" s="25">
        <f>SUM(D232:D233)</f>
        <v>638000</v>
      </c>
    </row>
    <row r="232" spans="2:4" ht="12.75">
      <c r="B232" s="67"/>
      <c r="C232" t="s">
        <v>21</v>
      </c>
      <c r="D232" s="25">
        <v>530500</v>
      </c>
    </row>
    <row r="233" spans="2:4" ht="12.75">
      <c r="B233" s="67"/>
      <c r="C233" t="s">
        <v>23</v>
      </c>
      <c r="D233" s="25">
        <v>107500</v>
      </c>
    </row>
    <row r="234" spans="2:4" ht="12.75">
      <c r="B234" s="67"/>
      <c r="C234" t="s">
        <v>16</v>
      </c>
      <c r="D234" s="25">
        <v>116000</v>
      </c>
    </row>
    <row r="235" spans="2:4" ht="13.5" thickBot="1">
      <c r="B235" s="29"/>
      <c r="C235" s="10"/>
      <c r="D235" s="27"/>
    </row>
    <row r="236" spans="2:4" ht="13.5" thickTop="1">
      <c r="B236" s="28"/>
      <c r="D236" s="22"/>
    </row>
    <row r="237" spans="2:4" ht="13.5" thickBot="1">
      <c r="B237" s="68">
        <v>854</v>
      </c>
      <c r="C237" s="9" t="s">
        <v>37</v>
      </c>
      <c r="D237" s="23">
        <f>SUM(D238,D243)</f>
        <v>402967</v>
      </c>
    </row>
    <row r="238" spans="2:4" ht="13.5" thickTop="1">
      <c r="B238" s="69">
        <v>85401</v>
      </c>
      <c r="C238" s="11" t="s">
        <v>84</v>
      </c>
      <c r="D238" s="24">
        <f>SUM(D239)</f>
        <v>382967</v>
      </c>
    </row>
    <row r="239" spans="2:4" ht="12.75">
      <c r="B239" s="67"/>
      <c r="C239" t="s">
        <v>36</v>
      </c>
      <c r="D239" s="25">
        <f>SUM(D240:D241)</f>
        <v>382967</v>
      </c>
    </row>
    <row r="240" spans="2:4" ht="12.75">
      <c r="B240" s="67"/>
      <c r="C240" t="s">
        <v>21</v>
      </c>
      <c r="D240" s="25">
        <v>335041</v>
      </c>
    </row>
    <row r="241" spans="2:4" ht="12.75">
      <c r="B241" s="67"/>
      <c r="C241" t="s">
        <v>23</v>
      </c>
      <c r="D241" s="25">
        <v>47926</v>
      </c>
    </row>
    <row r="242" spans="2:4" ht="12.75">
      <c r="B242" s="67"/>
      <c r="D242" s="25"/>
    </row>
    <row r="243" spans="2:4" ht="12.75">
      <c r="B243" s="70">
        <v>85415</v>
      </c>
      <c r="C243" s="12" t="s">
        <v>103</v>
      </c>
      <c r="D243" s="26">
        <f>SUM(D244)</f>
        <v>20000</v>
      </c>
    </row>
    <row r="244" spans="2:4" ht="12.75">
      <c r="B244" s="67"/>
      <c r="C244" s="42" t="s">
        <v>9</v>
      </c>
      <c r="D244" s="25">
        <f>SUM(D245)</f>
        <v>20000</v>
      </c>
    </row>
    <row r="245" spans="2:4" ht="12.75">
      <c r="B245" s="67"/>
      <c r="C245" s="42" t="s">
        <v>35</v>
      </c>
      <c r="D245" s="25">
        <v>20000</v>
      </c>
    </row>
    <row r="246" spans="2:4" ht="12.75">
      <c r="B246" s="67"/>
      <c r="D246" s="25"/>
    </row>
    <row r="247" spans="2:4" ht="13.5" thickBot="1">
      <c r="B247" s="68">
        <v>900</v>
      </c>
      <c r="C247" s="9" t="s">
        <v>38</v>
      </c>
      <c r="D247" s="23">
        <f>SUM(D248,D252,D258,D262,D267,D272)</f>
        <v>5791258</v>
      </c>
    </row>
    <row r="248" spans="2:4" ht="13.5" thickTop="1">
      <c r="B248" s="69">
        <v>90001</v>
      </c>
      <c r="C248" s="11" t="s">
        <v>85</v>
      </c>
      <c r="D248" s="24">
        <f>SUM(D249)</f>
        <v>372500</v>
      </c>
    </row>
    <row r="249" spans="2:4" ht="12.75">
      <c r="B249" s="67"/>
      <c r="C249" t="s">
        <v>9</v>
      </c>
      <c r="D249" s="25">
        <f>SUM(D250)</f>
        <v>372500</v>
      </c>
    </row>
    <row r="250" spans="2:4" ht="12.75">
      <c r="B250" s="67"/>
      <c r="C250" t="s">
        <v>13</v>
      </c>
      <c r="D250" s="25">
        <v>372500</v>
      </c>
    </row>
    <row r="251" spans="2:4" ht="12.75">
      <c r="B251" s="67"/>
      <c r="D251" s="25"/>
    </row>
    <row r="252" spans="2:4" ht="12.75">
      <c r="B252" s="70">
        <v>90002</v>
      </c>
      <c r="C252" s="12" t="s">
        <v>86</v>
      </c>
      <c r="D252" s="26">
        <f>SUM(D253,D255)</f>
        <v>1049700</v>
      </c>
    </row>
    <row r="253" spans="2:4" ht="12.75">
      <c r="B253" s="67"/>
      <c r="C253" t="s">
        <v>9</v>
      </c>
      <c r="D253" s="25">
        <f>SUM(D254)</f>
        <v>273700</v>
      </c>
    </row>
    <row r="254" spans="2:4" ht="12.75">
      <c r="B254" s="67"/>
      <c r="C254" t="s">
        <v>13</v>
      </c>
      <c r="D254" s="25">
        <v>273700</v>
      </c>
    </row>
    <row r="255" spans="2:4" ht="12.75">
      <c r="B255" s="67"/>
      <c r="C255" t="s">
        <v>16</v>
      </c>
      <c r="D255" s="25">
        <v>776000</v>
      </c>
    </row>
    <row r="256" spans="2:4" ht="12.75">
      <c r="B256" s="67"/>
      <c r="C256" t="s">
        <v>32</v>
      </c>
      <c r="D256" s="25">
        <v>736000</v>
      </c>
    </row>
    <row r="257" spans="2:4" ht="12.75">
      <c r="B257" s="67"/>
      <c r="D257" s="25"/>
    </row>
    <row r="258" spans="2:4" ht="12.75">
      <c r="B258" s="70">
        <v>90003</v>
      </c>
      <c r="C258" s="12" t="s">
        <v>87</v>
      </c>
      <c r="D258" s="26">
        <f>SUM(D259)</f>
        <v>864000</v>
      </c>
    </row>
    <row r="259" spans="2:4" ht="12.75">
      <c r="B259" s="67"/>
      <c r="C259" t="s">
        <v>9</v>
      </c>
      <c r="D259" s="25">
        <f>SUM(D260)</f>
        <v>864000</v>
      </c>
    </row>
    <row r="260" spans="2:4" ht="12.75">
      <c r="B260" s="67"/>
      <c r="C260" t="s">
        <v>13</v>
      </c>
      <c r="D260" s="25">
        <v>864000</v>
      </c>
    </row>
    <row r="261" spans="2:4" ht="12.75">
      <c r="B261" s="67"/>
      <c r="D261" s="25"/>
    </row>
    <row r="262" spans="2:4" ht="12.75">
      <c r="B262" s="70">
        <v>90004</v>
      </c>
      <c r="C262" s="12" t="s">
        <v>88</v>
      </c>
      <c r="D262" s="26">
        <f>SUM(D263,D265)</f>
        <v>1329058</v>
      </c>
    </row>
    <row r="263" spans="2:4" ht="12.75">
      <c r="B263" s="67"/>
      <c r="C263" t="s">
        <v>9</v>
      </c>
      <c r="D263" s="25">
        <f>SUM(D264)</f>
        <v>466058</v>
      </c>
    </row>
    <row r="264" spans="2:4" ht="12.75">
      <c r="B264" s="67"/>
      <c r="C264" t="s">
        <v>13</v>
      </c>
      <c r="D264" s="25">
        <f>449000+17058</f>
        <v>466058</v>
      </c>
    </row>
    <row r="265" spans="2:4" ht="12.75">
      <c r="B265" s="67"/>
      <c r="C265" t="s">
        <v>16</v>
      </c>
      <c r="D265" s="25">
        <v>863000</v>
      </c>
    </row>
    <row r="266" spans="2:4" ht="12.75">
      <c r="B266" s="67"/>
      <c r="D266" s="25"/>
    </row>
    <row r="267" spans="2:4" ht="12.75">
      <c r="B267" s="70">
        <v>90015</v>
      </c>
      <c r="C267" s="12" t="s">
        <v>89</v>
      </c>
      <c r="D267" s="26">
        <f>SUM(D268,D270)</f>
        <v>1582000</v>
      </c>
    </row>
    <row r="268" spans="2:4" ht="12.75">
      <c r="B268" s="67"/>
      <c r="C268" t="s">
        <v>9</v>
      </c>
      <c r="D268" s="25">
        <f>SUM(D269)</f>
        <v>940000</v>
      </c>
    </row>
    <row r="269" spans="2:4" ht="12.75">
      <c r="B269" s="67"/>
      <c r="C269" t="s">
        <v>13</v>
      </c>
      <c r="D269" s="25">
        <f>910000+30000</f>
        <v>940000</v>
      </c>
    </row>
    <row r="270" spans="2:4" ht="12.75">
      <c r="B270" s="67"/>
      <c r="C270" t="s">
        <v>16</v>
      </c>
      <c r="D270" s="25">
        <v>642000</v>
      </c>
    </row>
    <row r="271" spans="2:4" ht="12.75">
      <c r="B271" s="67"/>
      <c r="D271" s="25"/>
    </row>
    <row r="272" spans="2:4" ht="12.75">
      <c r="B272" s="70">
        <v>90095</v>
      </c>
      <c r="C272" s="12" t="s">
        <v>8</v>
      </c>
      <c r="D272" s="26">
        <f>SUM(D273,D275)</f>
        <v>594000</v>
      </c>
    </row>
    <row r="273" spans="2:4" ht="12.75">
      <c r="B273" s="67"/>
      <c r="C273" t="s">
        <v>9</v>
      </c>
      <c r="D273" s="25">
        <f>SUM(D274:D274)</f>
        <v>294000</v>
      </c>
    </row>
    <row r="274" spans="2:4" ht="12.75">
      <c r="B274" s="67"/>
      <c r="C274" t="s">
        <v>13</v>
      </c>
      <c r="D274" s="25">
        <f>286000+8000</f>
        <v>294000</v>
      </c>
    </row>
    <row r="275" spans="2:4" ht="12.75">
      <c r="B275" s="67"/>
      <c r="C275" t="s">
        <v>16</v>
      </c>
      <c r="D275" s="25">
        <v>300000</v>
      </c>
    </row>
    <row r="276" spans="2:4" ht="12.75">
      <c r="B276" s="70"/>
      <c r="C276" s="12"/>
      <c r="D276" s="26"/>
    </row>
    <row r="277" spans="2:4" ht="12.75">
      <c r="B277" s="71"/>
      <c r="C277" s="81"/>
      <c r="D277" s="44"/>
    </row>
    <row r="278" spans="2:4" ht="13.5" thickBot="1">
      <c r="B278" s="68">
        <v>921</v>
      </c>
      <c r="C278" s="9" t="s">
        <v>39</v>
      </c>
      <c r="D278" s="23">
        <f>SUM(D279,D283,D287,D293)</f>
        <v>2653000</v>
      </c>
    </row>
    <row r="279" spans="2:4" ht="13.5" thickTop="1">
      <c r="B279" s="69">
        <v>92109</v>
      </c>
      <c r="C279" s="11" t="s">
        <v>90</v>
      </c>
      <c r="D279" s="24">
        <f>SUM(D280)</f>
        <v>818000</v>
      </c>
    </row>
    <row r="280" spans="2:4" ht="12.75">
      <c r="B280" s="67"/>
      <c r="C280" t="s">
        <v>9</v>
      </c>
      <c r="D280" s="25">
        <f>SUM(D281)</f>
        <v>818000</v>
      </c>
    </row>
    <row r="281" spans="2:4" ht="12.75">
      <c r="B281" s="67"/>
      <c r="C281" t="s">
        <v>32</v>
      </c>
      <c r="D281" s="25">
        <v>818000</v>
      </c>
    </row>
    <row r="282" spans="2:4" ht="12.75">
      <c r="B282" s="67"/>
      <c r="D282" s="25"/>
    </row>
    <row r="283" spans="2:4" ht="12.75">
      <c r="B283" s="70">
        <v>92116</v>
      </c>
      <c r="C283" s="12" t="s">
        <v>91</v>
      </c>
      <c r="D283" s="26">
        <f>SUM(D284)</f>
        <v>860000</v>
      </c>
    </row>
    <row r="284" spans="2:4" ht="12.75">
      <c r="B284" s="67"/>
      <c r="C284" t="s">
        <v>9</v>
      </c>
      <c r="D284" s="25">
        <f>SUM(D285)</f>
        <v>860000</v>
      </c>
    </row>
    <row r="285" spans="2:4" ht="12.75">
      <c r="B285" s="67"/>
      <c r="C285" t="s">
        <v>32</v>
      </c>
      <c r="D285" s="25">
        <v>860000</v>
      </c>
    </row>
    <row r="286" spans="2:4" ht="12.75">
      <c r="B286" s="70"/>
      <c r="C286" s="12"/>
      <c r="D286" s="26"/>
    </row>
    <row r="287" spans="2:4" ht="12.75">
      <c r="B287" s="73">
        <v>92120</v>
      </c>
      <c r="C287" s="51" t="s">
        <v>92</v>
      </c>
      <c r="D287" s="52">
        <f>SUM(D288,D291)</f>
        <v>764000</v>
      </c>
    </row>
    <row r="288" spans="2:4" ht="12.75">
      <c r="B288" s="67"/>
      <c r="C288" s="35" t="s">
        <v>9</v>
      </c>
      <c r="D288" s="25">
        <f>SUM(D289:D290)</f>
        <v>514000</v>
      </c>
    </row>
    <row r="289" spans="2:4" ht="12.75">
      <c r="B289" s="67"/>
      <c r="C289" s="35" t="s">
        <v>50</v>
      </c>
      <c r="D289" s="25">
        <v>14000</v>
      </c>
    </row>
    <row r="290" spans="2:4" ht="12.75">
      <c r="B290" s="67"/>
      <c r="C290" s="42" t="s">
        <v>51</v>
      </c>
      <c r="D290" s="25">
        <v>500000</v>
      </c>
    </row>
    <row r="291" spans="2:4" ht="12.75">
      <c r="B291" s="67"/>
      <c r="C291" t="s">
        <v>16</v>
      </c>
      <c r="D291" s="25">
        <v>250000</v>
      </c>
    </row>
    <row r="292" spans="2:4" ht="12.75">
      <c r="B292" s="67"/>
      <c r="D292" s="25"/>
    </row>
    <row r="293" spans="2:4" ht="12.75">
      <c r="B293" s="70">
        <v>92195</v>
      </c>
      <c r="C293" s="12" t="s">
        <v>8</v>
      </c>
      <c r="D293" s="26">
        <f>SUM(D294)</f>
        <v>211000</v>
      </c>
    </row>
    <row r="294" spans="2:4" ht="12.75">
      <c r="B294" s="71"/>
      <c r="C294" s="43" t="s">
        <v>9</v>
      </c>
      <c r="D294" s="44">
        <f>SUM(D295)</f>
        <v>211000</v>
      </c>
    </row>
    <row r="295" spans="2:4" ht="12.75">
      <c r="B295" s="70"/>
      <c r="C295" s="12" t="s">
        <v>13</v>
      </c>
      <c r="D295" s="26">
        <v>211000</v>
      </c>
    </row>
    <row r="296" spans="2:4" ht="13.5" thickBot="1">
      <c r="B296" s="10"/>
      <c r="C296" s="80"/>
      <c r="D296" s="45"/>
    </row>
    <row r="297" spans="2:4" ht="13.5" thickTop="1">
      <c r="B297" s="28"/>
      <c r="D297" s="22"/>
    </row>
    <row r="298" spans="2:4" ht="13.5" thickBot="1">
      <c r="B298" s="68">
        <v>926</v>
      </c>
      <c r="C298" s="9" t="s">
        <v>40</v>
      </c>
      <c r="D298" s="23">
        <f>SUM(D299,D304,D311)</f>
        <v>3307728</v>
      </c>
    </row>
    <row r="299" spans="2:4" ht="13.5" thickTop="1">
      <c r="B299" s="69">
        <v>92601</v>
      </c>
      <c r="C299" s="11" t="s">
        <v>93</v>
      </c>
      <c r="D299" s="24">
        <f>SUM(D300)</f>
        <v>557421</v>
      </c>
    </row>
    <row r="300" spans="2:4" ht="12.75">
      <c r="B300" s="67"/>
      <c r="C300" t="s">
        <v>9</v>
      </c>
      <c r="D300" s="25">
        <f>SUM(D301,D302)</f>
        <v>557421</v>
      </c>
    </row>
    <row r="301" spans="2:4" ht="12.75">
      <c r="B301" s="67"/>
      <c r="C301" t="s">
        <v>21</v>
      </c>
      <c r="D301" s="25">
        <v>184651</v>
      </c>
    </row>
    <row r="302" spans="2:4" ht="12.75">
      <c r="B302" s="67"/>
      <c r="C302" t="s">
        <v>23</v>
      </c>
      <c r="D302" s="25">
        <v>372770</v>
      </c>
    </row>
    <row r="303" spans="2:4" ht="12.75">
      <c r="B303" s="67"/>
      <c r="D303" s="25"/>
    </row>
    <row r="304" spans="2:4" ht="12.75">
      <c r="B304" s="70">
        <v>92605</v>
      </c>
      <c r="C304" s="12" t="s">
        <v>94</v>
      </c>
      <c r="D304" s="26">
        <f>SUM(D305)</f>
        <v>320000</v>
      </c>
    </row>
    <row r="305" spans="2:4" ht="12.75">
      <c r="B305" s="67"/>
      <c r="C305" t="s">
        <v>9</v>
      </c>
      <c r="D305" s="25">
        <f>SUM(D306:D309)</f>
        <v>320000</v>
      </c>
    </row>
    <row r="306" spans="2:4" ht="12.75">
      <c r="B306" s="67"/>
      <c r="C306" t="s">
        <v>32</v>
      </c>
      <c r="D306" s="25">
        <v>100000</v>
      </c>
    </row>
    <row r="307" spans="2:4" ht="12.75">
      <c r="B307" s="67"/>
      <c r="C307" t="s">
        <v>23</v>
      </c>
      <c r="D307" s="25">
        <v>54000</v>
      </c>
    </row>
    <row r="308" spans="2:4" ht="12.75">
      <c r="B308" s="67"/>
      <c r="C308" t="s">
        <v>96</v>
      </c>
      <c r="D308" s="25">
        <v>116000</v>
      </c>
    </row>
    <row r="309" spans="2:4" ht="12.75">
      <c r="B309" s="67"/>
      <c r="C309" t="s">
        <v>104</v>
      </c>
      <c r="D309" s="25">
        <v>50000</v>
      </c>
    </row>
    <row r="310" spans="2:4" ht="12.75">
      <c r="B310" s="67"/>
      <c r="D310" s="25"/>
    </row>
    <row r="311" spans="2:4" ht="12.75">
      <c r="B311" s="70">
        <v>92695</v>
      </c>
      <c r="C311" s="12" t="s">
        <v>8</v>
      </c>
      <c r="D311" s="26">
        <f>SUM(D312,D315)</f>
        <v>2430307</v>
      </c>
    </row>
    <row r="312" spans="2:4" ht="12.75">
      <c r="B312" s="67"/>
      <c r="C312" s="35" t="s">
        <v>9</v>
      </c>
      <c r="D312" s="25">
        <f>SUM(D313:D314)</f>
        <v>1838307</v>
      </c>
    </row>
    <row r="313" spans="2:4" ht="12.75">
      <c r="B313" s="67"/>
      <c r="C313" s="35" t="s">
        <v>21</v>
      </c>
      <c r="D313" s="25">
        <v>539368</v>
      </c>
    </row>
    <row r="314" spans="2:4" ht="12.75">
      <c r="B314" s="67"/>
      <c r="C314" t="s">
        <v>23</v>
      </c>
      <c r="D314" s="25">
        <v>1298939</v>
      </c>
    </row>
    <row r="315" spans="2:4" ht="13.5" thickBot="1">
      <c r="B315" s="29"/>
      <c r="C315" s="10" t="s">
        <v>16</v>
      </c>
      <c r="D315" s="27">
        <v>592000</v>
      </c>
    </row>
    <row r="316" spans="2:4" ht="13.5" thickTop="1">
      <c r="B316" s="21"/>
      <c r="D316" s="28"/>
    </row>
    <row r="317" spans="2:4" ht="12.75">
      <c r="B317" s="32"/>
      <c r="C317" s="1" t="s">
        <v>41</v>
      </c>
      <c r="D317" s="33">
        <f>SUM(D9,D15,D27,D44,D60,D86,D92,D104,D113,D123,D164,D181,D229,D237,D247,D278,D298)</f>
        <v>92003231</v>
      </c>
    </row>
    <row r="318" spans="2:4" ht="13.5" thickBot="1">
      <c r="B318" s="14"/>
      <c r="C318" s="10"/>
      <c r="D318" s="29"/>
    </row>
    <row r="319" ht="13.5" thickTop="1"/>
  </sheetData>
  <printOptions/>
  <pageMargins left="1.1811023622047245" right="0.7874015748031497" top="0.984251968503937" bottom="0.984251968503937" header="0.65" footer="0.5118110236220472"/>
  <pageSetup horizontalDpi="600" verticalDpi="600" orientation="portrait" paperSize="9" scale="77" r:id="rId1"/>
  <headerFooter alignWithMargins="0">
    <oddHeader>&amp;C&amp;"Arial CE,Pogrubiony"Wydatki budżetowe na 2007 rok</oddHeader>
  </headerFooter>
  <rowBreaks count="4" manualBreakCount="4">
    <brk id="70" max="5" man="1"/>
    <brk id="136" max="5" man="1"/>
    <brk id="204" max="5" man="1"/>
    <brk id="27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2007-03-06T13:09:33Z</cp:lastPrinted>
  <dcterms:created xsi:type="dcterms:W3CDTF">2000-11-10T12:31:26Z</dcterms:created>
  <dcterms:modified xsi:type="dcterms:W3CDTF">2007-03-06T13:11:53Z</dcterms:modified>
  <cp:category/>
  <cp:version/>
  <cp:contentType/>
  <cp:contentStatus/>
</cp:coreProperties>
</file>