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60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<sst xmlns="http://schemas.openxmlformats.org/spreadsheetml/2006/main" count="277" uniqueCount="156">
  <si>
    <t>Źródło dochodu</t>
  </si>
  <si>
    <t>Dotacje celowe otrzymane z   budżetu państwa na realizacje zadań bieżących z zakresu administracji rządowej oraz innych zadań zleconych gminie ustawami</t>
  </si>
  <si>
    <t>Dział 700</t>
  </si>
  <si>
    <t>Gospodarka Mieszkaniowa</t>
  </si>
  <si>
    <t>Dział 750</t>
  </si>
  <si>
    <t>Administracja publiczna</t>
  </si>
  <si>
    <t>Wpływy z opłat za zezwolenia na sprzedaż alkoholu</t>
  </si>
  <si>
    <t>Wpływy z różnych  opłat</t>
  </si>
  <si>
    <t>Wpływy z różnych dochodów</t>
  </si>
  <si>
    <t>Dział 751</t>
  </si>
  <si>
    <t>Dział 754</t>
  </si>
  <si>
    <t>Dział 756</t>
  </si>
  <si>
    <t>Podatek doch.od osób fizycznych</t>
  </si>
  <si>
    <t>Podatek doch.od osób prawnych</t>
  </si>
  <si>
    <t>Podatek od nieruchomości</t>
  </si>
  <si>
    <t>Podatek rolny</t>
  </si>
  <si>
    <t>opłacany w formie karty podatkowej</t>
  </si>
  <si>
    <t>Podatek od spadków i darowizn</t>
  </si>
  <si>
    <t>Podatek od posiadania psów</t>
  </si>
  <si>
    <t>Wpływy z opłaty skarbowej</t>
  </si>
  <si>
    <t>Dotacje celowe otrzymane z budżetu państwa na zadania bieżące realizowane przez gminę na podstawie porozumień z organami administracji rządowej</t>
  </si>
  <si>
    <t>Podatek od środków transportowych</t>
  </si>
  <si>
    <t>Podatek od dział.gosp.osób fizycznych</t>
  </si>
  <si>
    <t>Grzywny, mandaty i inne kary pieniężne od ludności</t>
  </si>
  <si>
    <t>Wpływy z opłaty targowej</t>
  </si>
  <si>
    <t>Odsetki od nieterminowych wpłat z tyt. podatków i opłat</t>
  </si>
  <si>
    <t>Dział 758</t>
  </si>
  <si>
    <t>Różne rozliczenia</t>
  </si>
  <si>
    <t>Pozostałe odsetki</t>
  </si>
  <si>
    <t>Subwencje ogólne z budżetu państwa</t>
  </si>
  <si>
    <t>Dział 801</t>
  </si>
  <si>
    <t>Oświata i wychowanie</t>
  </si>
  <si>
    <t>Dotacje celowe otrzymane z budżetu państwa na realizację własnych zadań bieżących gmin</t>
  </si>
  <si>
    <t>Dział 900</t>
  </si>
  <si>
    <t>Gospodarka komunalna i ochrona środowiska</t>
  </si>
  <si>
    <t>RAZEM DOCHODY</t>
  </si>
  <si>
    <t>Wpływy z opłat za zarząd , użytkowanie i użytkowanie wieczyste nieruchomości</t>
  </si>
  <si>
    <t>Bezpieczeństwo publiczne i ochrona przeciwpożarowa</t>
  </si>
  <si>
    <t xml:space="preserve"> </t>
  </si>
  <si>
    <t>Urzędy naczelnych organów władzy państwowej , kontroli i ochrony prawa oraz sądownictwa</t>
  </si>
  <si>
    <t>Dział 710</t>
  </si>
  <si>
    <t>Działalność  usługowa</t>
  </si>
  <si>
    <t>Podatek od czynności cywilnoprawnych</t>
  </si>
  <si>
    <t>Dotacje celowe otrzymane z gminy na zadania bieżące realizowane na podstawie porozumień między jst</t>
  </si>
  <si>
    <t>Dział 851</t>
  </si>
  <si>
    <t>Ochrona zdrowia</t>
  </si>
  <si>
    <t>w zł</t>
  </si>
  <si>
    <t>Dział 600</t>
  </si>
  <si>
    <t>Transport i łączność</t>
  </si>
  <si>
    <t>Wpływy z opłaty administracyjnej...</t>
  </si>
  <si>
    <t>Wpływy z innych lokalnych opłat pobieranych przez jst na podstawie odrębnych ustaw</t>
  </si>
  <si>
    <t>Zał. Nr 1</t>
  </si>
  <si>
    <t xml:space="preserve">Wpływy z usług </t>
  </si>
  <si>
    <t>Wpływy z różnych dochodów (należności po zlikwidowanym zakładzie budżetowym MZMK)</t>
  </si>
  <si>
    <t>Dział 921</t>
  </si>
  <si>
    <t>Kultura i ochrona dziedzictwa narodowego</t>
  </si>
  <si>
    <t>0750</t>
  </si>
  <si>
    <t>0970</t>
  </si>
  <si>
    <t>0470</t>
  </si>
  <si>
    <t>0760</t>
  </si>
  <si>
    <t>0830</t>
  </si>
  <si>
    <t>0770</t>
  </si>
  <si>
    <t>0920</t>
  </si>
  <si>
    <t>2020</t>
  </si>
  <si>
    <t>0690</t>
  </si>
  <si>
    <t>2010</t>
  </si>
  <si>
    <t>0570</t>
  </si>
  <si>
    <t>0010</t>
  </si>
  <si>
    <t>0020</t>
  </si>
  <si>
    <t>0310</t>
  </si>
  <si>
    <t>0320</t>
  </si>
  <si>
    <t>0340</t>
  </si>
  <si>
    <t>0350</t>
  </si>
  <si>
    <t>0360</t>
  </si>
  <si>
    <t>0370</t>
  </si>
  <si>
    <t>0410</t>
  </si>
  <si>
    <t>0430</t>
  </si>
  <si>
    <t>0450</t>
  </si>
  <si>
    <t>0490</t>
  </si>
  <si>
    <t>0500</t>
  </si>
  <si>
    <t>0910</t>
  </si>
  <si>
    <t>2920</t>
  </si>
  <si>
    <t>2030</t>
  </si>
  <si>
    <t>2310</t>
  </si>
  <si>
    <t>0480</t>
  </si>
  <si>
    <t>Dotacje celowe otrzymane z budżetu państwa na realizację zadań bieżących z zakresu administracji rządowej oraz innych zadań zleconych gminie</t>
  </si>
  <si>
    <t>Dział 852</t>
  </si>
  <si>
    <t>Pomoc społeczna</t>
  </si>
  <si>
    <t>0130</t>
  </si>
  <si>
    <t>Wpływy z opłaty restrukturyzacyjnej</t>
  </si>
  <si>
    <t>6330</t>
  </si>
  <si>
    <t>Wpływy z różnych opłat</t>
  </si>
  <si>
    <t>2380</t>
  </si>
  <si>
    <t>Wpływy do budżetu części zysku gospodarstwa pomocniczego</t>
  </si>
  <si>
    <t>0330</t>
  </si>
  <si>
    <t>Podatek leśny</t>
  </si>
  <si>
    <t>2360</t>
  </si>
  <si>
    <t>Dochody jednostek samorządu terytorialnego związane z realizacją zadań z zakresu administracji rządowej oraz innych zadań zleconych ustawami</t>
  </si>
  <si>
    <t xml:space="preserve">Wpływy z tytułu przekształcenia prawa użytkowania wieczystego przysł.osobom fizycznym w prawo własności </t>
  </si>
  <si>
    <t>Dział 853</t>
  </si>
  <si>
    <t>Pozostałe zadania z zakresu polityki społecznej</t>
  </si>
  <si>
    <t>2440</t>
  </si>
  <si>
    <t>środki na dofinansowanie własnych inwestycji gmin (związków gmin), powiatów (związków powiatów),samorządów województw, pozyskane z innych źródeł</t>
  </si>
  <si>
    <t>6310</t>
  </si>
  <si>
    <t>Dotacje celowe otrzymane z budżetu państwa na inwestycje i zakupy inwestycyjne z zakresu administracji rządowej oraz innych zadań zleconych gminom ustawami</t>
  </si>
  <si>
    <t>6620</t>
  </si>
  <si>
    <t>w tym: część oświatowa</t>
  </si>
  <si>
    <t xml:space="preserve">            część rekompensująca</t>
  </si>
  <si>
    <t>Wpływy z usług</t>
  </si>
  <si>
    <t>Dochody z najmu i dzierżawy składników majątkowych Skarbu Państwa, jst lub innych jednostek zaliczanych do sektora finansów publicznych oraz innych umów o podobnym charakterze</t>
  </si>
  <si>
    <t>Plan</t>
  </si>
  <si>
    <t xml:space="preserve">Dochody z najmu i dzierżawy składników majątkowych Skarbu Państwa, jst lub innych jednostek zaliczanych do sektora fin. publ. oraz innych umów o podobnym charakterze </t>
  </si>
  <si>
    <t>Dotacje celowe otrzymane z powiatu na inwestycje i zakupy inwestycyjne realizowane na podstawie porozumień między jednostkami samorządu terytorialnego</t>
  </si>
  <si>
    <t>Dotacje celowe otrzymane z budżetu państwa na realizację inwestycji i zakupów inwestycyjnych</t>
  </si>
  <si>
    <t>Dział 400</t>
  </si>
  <si>
    <t>Wytwarzanie i zaopatrywanie w energię elektryczną, gaz i wodę</t>
  </si>
  <si>
    <t>2390</t>
  </si>
  <si>
    <t>Wpływy do budżetu ze środków specjalnych</t>
  </si>
  <si>
    <t>Dotacje celowe otrzymane z budżetu państwa na realizacje zadań bieżących z zakresu administracji rządowej oraz innych zadań zleconych gminie ustawami</t>
  </si>
  <si>
    <t>Wpływy z innych lokalnych opłat</t>
  </si>
  <si>
    <t>Dział 854</t>
  </si>
  <si>
    <t>Edukacyjna opieka wychowawcza</t>
  </si>
  <si>
    <t>Wpływy z różnych opłat (sprzedaż drewna)</t>
  </si>
  <si>
    <t>6299</t>
  </si>
  <si>
    <t>2700</t>
  </si>
  <si>
    <t>Dotacje otrzymane z funduszy celowych na realizację zadań bieżących jednostek sektora finansów publicznych</t>
  </si>
  <si>
    <t>Dział</t>
  </si>
  <si>
    <t>paragraf</t>
  </si>
  <si>
    <t>01.01.2006 r.</t>
  </si>
  <si>
    <t>Wykonanie</t>
  </si>
  <si>
    <t>Wyk.</t>
  </si>
  <si>
    <t>%</t>
  </si>
  <si>
    <t>0580</t>
  </si>
  <si>
    <t>Grzywny i inne kary pieniężne od osób prawnych i innych jednostek organizacyjnych</t>
  </si>
  <si>
    <t>0890</t>
  </si>
  <si>
    <t>Odsetki za nieterminowe rozliczenia, płacone przez urząd skarbowy oraz organ celny</t>
  </si>
  <si>
    <t>2980</t>
  </si>
  <si>
    <t>Wpływy do wyjaśnienia</t>
  </si>
  <si>
    <t>Środki na dofinansowanie własnych zadań bieżących gmin, powiatów, samorzadów województw, pozyskane z innych źródeł</t>
  </si>
  <si>
    <t>Dział 926</t>
  </si>
  <si>
    <t>Kultura fizyczna i sport</t>
  </si>
  <si>
    <t>Dochody od osób prawnych,od osób fiz.i od innych jednostek nieposiadających osobowości prawnej oraz wydatki związane z ich poborem</t>
  </si>
  <si>
    <t>31.12.2006 r.</t>
  </si>
  <si>
    <t>Dział 010</t>
  </si>
  <si>
    <t>Rolnictwo i łowiectwo</t>
  </si>
  <si>
    <t>2707</t>
  </si>
  <si>
    <t>Środki na dofinansowanie własnych zadań bieżących gmin (związków gmin), powiatów (związków powiatów), samorządów województw, pozyskane z innych żródeł(program Sokrates - Comenius</t>
  </si>
  <si>
    <t>6290</t>
  </si>
  <si>
    <t>Środki na dofinansowanie własnych inwestycji gmin (związków gmin), powiatów (związków powiatów), samorządów województw, pozyskane z innych żródeł</t>
  </si>
  <si>
    <t>Dotacje celowe otrzymane z budżetu państwa na realizację inwestycji i zakupów inwestycyjnych własnych gmin (związków gmin)</t>
  </si>
  <si>
    <t>6610</t>
  </si>
  <si>
    <t>Dotacje celowe otrzymane z gminy na inwestycje i zakupy inwestycyjne realizowane na podstawie porozumień (umów) między jst</t>
  </si>
  <si>
    <t>0740</t>
  </si>
  <si>
    <t>Dywidendy i kwoty uzyskane ze zbycia praw majątkowych</t>
  </si>
  <si>
    <t>Wpłaty z tytułu odpłatnego nabycia prawa własności oraz prawa użytkowania wieczystego nieruchomości</t>
  </si>
  <si>
    <t xml:space="preserve">           część równoważąca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</si>
</sst>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\ _z_ł"/>
    <numFmt numFmtId="169" formatCode="#,##0\ &quot;zł&quot;"/>
    <numFmt numFmtId="170" formatCode="0.0000"/>
    <numFmt numFmtId="171" formatCode="0.000"/>
    <numFmt numFmtId="172" formatCode="#,##0.0\ _z_ł"/>
    <numFmt numFmtId="173" formatCode="#,##0.00\ _z_ł"/>
    <numFmt numFmtId="174" formatCode="0.0%"/>
    <numFmt numFmtId="175" formatCode="#,##0.0\ &quot;zł&quot;"/>
    <numFmt numFmtId="176" formatCode="#,##0.\ _z_ł"/>
    <numFmt numFmtId="177" formatCode="#,##0,_z_ł"/>
    <numFmt numFmtId="178" formatCode="_-* #,##0.0\ _z_ł_-;\-* #,##0.0\ _z_ł_-;_-* &quot;-&quot;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1" fillId="0" borderId="2" xfId="0" applyNumberFormat="1" applyFont="1" applyBorder="1" applyAlignment="1">
      <alignment horizontal="center" vertical="top"/>
    </xf>
    <xf numFmtId="0" fontId="2" fillId="0" borderId="5" xfId="0" applyFont="1" applyFill="1" applyBorder="1" applyAlignment="1">
      <alignment horizontal="left" wrapText="1"/>
    </xf>
    <xf numFmtId="0" fontId="0" fillId="0" borderId="2" xfId="0" applyFont="1" applyBorder="1" applyAlignment="1">
      <alignment wrapText="1"/>
    </xf>
    <xf numFmtId="168" fontId="0" fillId="0" borderId="6" xfId="17" applyNumberFormat="1" applyFont="1" applyBorder="1" applyAlignment="1">
      <alignment/>
    </xf>
    <xf numFmtId="0" fontId="3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168" fontId="1" fillId="0" borderId="2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/>
    </xf>
    <xf numFmtId="49" fontId="0" fillId="0" borderId="2" xfId="0" applyNumberFormat="1" applyFont="1" applyBorder="1" applyAlignment="1">
      <alignment horizontal="center" vertical="top"/>
    </xf>
    <xf numFmtId="41" fontId="0" fillId="0" borderId="2" xfId="17" applyNumberFormat="1" applyFont="1" applyBorder="1" applyAlignment="1">
      <alignment/>
    </xf>
    <xf numFmtId="168" fontId="0" fillId="0" borderId="2" xfId="17" applyNumberFormat="1" applyFont="1" applyBorder="1" applyAlignment="1">
      <alignment/>
    </xf>
    <xf numFmtId="49" fontId="0" fillId="0" borderId="6" xfId="0" applyNumberFormat="1" applyFont="1" applyBorder="1" applyAlignment="1">
      <alignment horizontal="center" vertical="top"/>
    </xf>
    <xf numFmtId="0" fontId="0" fillId="0" borderId="6" xfId="0" applyFont="1" applyBorder="1" applyAlignment="1">
      <alignment wrapText="1"/>
    </xf>
    <xf numFmtId="168" fontId="0" fillId="0" borderId="6" xfId="17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8" fontId="1" fillId="0" borderId="2" xfId="0" applyNumberFormat="1" applyFont="1" applyBorder="1" applyAlignment="1">
      <alignment/>
    </xf>
    <xf numFmtId="0" fontId="0" fillId="0" borderId="6" xfId="0" applyFont="1" applyBorder="1" applyAlignment="1">
      <alignment vertical="top" wrapText="1"/>
    </xf>
    <xf numFmtId="168" fontId="0" fillId="0" borderId="1" xfId="17" applyNumberFormat="1" applyFont="1" applyBorder="1" applyAlignment="1">
      <alignment/>
    </xf>
    <xf numFmtId="49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6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68" fontId="0" fillId="0" borderId="4" xfId="17" applyNumberFormat="1" applyFont="1" applyBorder="1" applyAlignment="1">
      <alignment/>
    </xf>
    <xf numFmtId="0" fontId="0" fillId="0" borderId="2" xfId="0" applyFont="1" applyBorder="1" applyAlignment="1">
      <alignment horizontal="left" vertical="top" wrapText="1"/>
    </xf>
    <xf numFmtId="168" fontId="0" fillId="0" borderId="6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168" fontId="0" fillId="0" borderId="2" xfId="17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0" fontId="1" fillId="0" borderId="8" xfId="0" applyFont="1" applyBorder="1" applyAlignment="1">
      <alignment/>
    </xf>
    <xf numFmtId="168" fontId="1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wrapText="1"/>
    </xf>
    <xf numFmtId="49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left" wrapText="1"/>
    </xf>
    <xf numFmtId="49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left" vertical="center" wrapText="1"/>
    </xf>
    <xf numFmtId="41" fontId="0" fillId="0" borderId="6" xfId="17" applyNumberFormat="1" applyFont="1" applyBorder="1" applyAlignment="1">
      <alignment/>
    </xf>
    <xf numFmtId="49" fontId="0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8" fontId="0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8" fontId="0" fillId="0" borderId="2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49" fontId="0" fillId="0" borderId="7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/>
    </xf>
    <xf numFmtId="49" fontId="1" fillId="0" borderId="6" xfId="0" applyNumberFormat="1" applyFont="1" applyBorder="1" applyAlignment="1">
      <alignment horizontal="center" vertical="top"/>
    </xf>
    <xf numFmtId="168" fontId="1" fillId="0" borderId="6" xfId="0" applyNumberFormat="1" applyFont="1" applyBorder="1" applyAlignment="1">
      <alignment shrinkToFit="1"/>
    </xf>
    <xf numFmtId="0" fontId="0" fillId="0" borderId="2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 wrapText="1"/>
    </xf>
    <xf numFmtId="168" fontId="0" fillId="0" borderId="0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72" fontId="0" fillId="0" borderId="0" xfId="17" applyNumberFormat="1" applyFont="1" applyBorder="1" applyAlignment="1">
      <alignment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41" fontId="1" fillId="0" borderId="6" xfId="17" applyNumberFormat="1" applyFont="1" applyBorder="1" applyAlignment="1">
      <alignment/>
    </xf>
    <xf numFmtId="49" fontId="0" fillId="0" borderId="6" xfId="0" applyNumberFormat="1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 vertical="center" wrapText="1"/>
    </xf>
    <xf numFmtId="41" fontId="0" fillId="0" borderId="6" xfId="17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horizontal="left" wrapText="1"/>
    </xf>
    <xf numFmtId="168" fontId="4" fillId="0" borderId="5" xfId="0" applyNumberFormat="1" applyFont="1" applyBorder="1" applyAlignment="1">
      <alignment/>
    </xf>
    <xf numFmtId="168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68" fontId="1" fillId="0" borderId="4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0" fillId="0" borderId="6" xfId="17" applyNumberFormat="1" applyFont="1" applyBorder="1" applyAlignment="1">
      <alignment/>
    </xf>
    <xf numFmtId="2" fontId="0" fillId="0" borderId="2" xfId="17" applyNumberFormat="1" applyFont="1" applyBorder="1" applyAlignment="1">
      <alignment/>
    </xf>
    <xf numFmtId="2" fontId="0" fillId="0" borderId="2" xfId="17" applyNumberFormat="1" applyFont="1" applyBorder="1" applyAlignment="1">
      <alignment vertical="center"/>
    </xf>
    <xf numFmtId="2" fontId="0" fillId="0" borderId="1" xfId="17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4" xfId="17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1" fillId="0" borderId="6" xfId="0" applyNumberFormat="1" applyFont="1" applyBorder="1" applyAlignment="1">
      <alignment/>
    </xf>
    <xf numFmtId="2" fontId="0" fillId="0" borderId="6" xfId="17" applyNumberFormat="1" applyFont="1" applyBorder="1" applyAlignment="1">
      <alignment vertical="center"/>
    </xf>
    <xf numFmtId="2" fontId="0" fillId="0" borderId="0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1" fillId="0" borderId="6" xfId="0" applyNumberFormat="1" applyFont="1" applyBorder="1" applyAlignment="1">
      <alignment shrinkToFit="1"/>
    </xf>
    <xf numFmtId="2" fontId="0" fillId="0" borderId="0" xfId="17" applyNumberFormat="1" applyFont="1" applyBorder="1" applyAlignment="1">
      <alignment/>
    </xf>
    <xf numFmtId="173" fontId="0" fillId="0" borderId="2" xfId="17" applyNumberFormat="1" applyFont="1" applyBorder="1" applyAlignment="1">
      <alignment vertical="center"/>
    </xf>
    <xf numFmtId="173" fontId="1" fillId="0" borderId="1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1" xfId="17" applyNumberFormat="1" applyFont="1" applyBorder="1" applyAlignment="1">
      <alignment vertical="center"/>
    </xf>
    <xf numFmtId="168" fontId="0" fillId="0" borderId="1" xfId="17" applyNumberFormat="1" applyFont="1" applyBorder="1" applyAlignment="1">
      <alignment vertical="center"/>
    </xf>
    <xf numFmtId="168" fontId="1" fillId="0" borderId="1" xfId="0" applyNumberFormat="1" applyFont="1" applyBorder="1" applyAlignment="1">
      <alignment vertical="center"/>
    </xf>
    <xf numFmtId="173" fontId="0" fillId="0" borderId="1" xfId="17" applyNumberFormat="1" applyFont="1" applyBorder="1" applyAlignment="1">
      <alignment vertical="center"/>
    </xf>
    <xf numFmtId="173" fontId="1" fillId="0" borderId="2" xfId="0" applyNumberFormat="1" applyFont="1" applyBorder="1" applyAlignment="1">
      <alignment/>
    </xf>
    <xf numFmtId="173" fontId="0" fillId="0" borderId="6" xfId="17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173" fontId="0" fillId="0" borderId="2" xfId="17" applyNumberFormat="1" applyFont="1" applyBorder="1" applyAlignment="1">
      <alignment/>
    </xf>
    <xf numFmtId="173" fontId="0" fillId="0" borderId="6" xfId="17" applyNumberFormat="1" applyFont="1" applyBorder="1" applyAlignment="1">
      <alignment vertical="center"/>
    </xf>
    <xf numFmtId="173" fontId="1" fillId="0" borderId="2" xfId="0" applyNumberFormat="1" applyFont="1" applyBorder="1" applyAlignment="1">
      <alignment/>
    </xf>
    <xf numFmtId="173" fontId="0" fillId="0" borderId="1" xfId="17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173" fontId="0" fillId="0" borderId="4" xfId="17" applyNumberFormat="1" applyFont="1" applyBorder="1" applyAlignment="1">
      <alignment/>
    </xf>
    <xf numFmtId="173" fontId="0" fillId="0" borderId="2" xfId="0" applyNumberFormat="1" applyFont="1" applyBorder="1" applyAlignment="1">
      <alignment/>
    </xf>
    <xf numFmtId="173" fontId="0" fillId="0" borderId="6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0" fillId="0" borderId="4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3" fontId="1" fillId="0" borderId="6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7" xfId="0" applyNumberFormat="1" applyFont="1" applyBorder="1" applyAlignment="1">
      <alignment/>
    </xf>
    <xf numFmtId="173" fontId="1" fillId="0" borderId="6" xfId="0" applyNumberFormat="1" applyFont="1" applyBorder="1" applyAlignment="1">
      <alignment shrinkToFit="1"/>
    </xf>
    <xf numFmtId="173" fontId="0" fillId="0" borderId="0" xfId="17" applyNumberFormat="1" applyFont="1" applyBorder="1" applyAlignment="1">
      <alignment/>
    </xf>
    <xf numFmtId="173" fontId="1" fillId="0" borderId="6" xfId="17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173" fontId="0" fillId="0" borderId="5" xfId="0" applyNumberFormat="1" applyFont="1" applyBorder="1" applyAlignment="1">
      <alignment/>
    </xf>
    <xf numFmtId="173" fontId="0" fillId="0" borderId="2" xfId="0" applyNumberFormat="1" applyFont="1" applyBorder="1" applyAlignment="1">
      <alignment/>
    </xf>
    <xf numFmtId="168" fontId="1" fillId="0" borderId="2" xfId="17" applyNumberFormat="1" applyFont="1" applyBorder="1" applyAlignment="1">
      <alignment/>
    </xf>
    <xf numFmtId="0" fontId="0" fillId="0" borderId="7" xfId="0" applyFont="1" applyBorder="1" applyAlignment="1">
      <alignment vertical="top"/>
    </xf>
    <xf numFmtId="173" fontId="0" fillId="0" borderId="2" xfId="17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2" fontId="1" fillId="0" borderId="6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168" fontId="0" fillId="0" borderId="2" xfId="17" applyNumberFormat="1" applyFont="1" applyBorder="1" applyAlignment="1">
      <alignment/>
    </xf>
    <xf numFmtId="168" fontId="1" fillId="0" borderId="6" xfId="17" applyNumberFormat="1" applyFont="1" applyBorder="1" applyAlignment="1">
      <alignment/>
    </xf>
    <xf numFmtId="49" fontId="0" fillId="0" borderId="2" xfId="0" applyNumberFormat="1" applyFont="1" applyBorder="1" applyAlignment="1">
      <alignment horizontal="center" vertical="top"/>
    </xf>
    <xf numFmtId="168" fontId="0" fillId="0" borderId="2" xfId="0" applyNumberFormat="1" applyFont="1" applyBorder="1" applyAlignment="1">
      <alignment/>
    </xf>
    <xf numFmtId="173" fontId="0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left" vertical="top" wrapText="1"/>
    </xf>
    <xf numFmtId="168" fontId="0" fillId="0" borderId="1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168" fontId="1" fillId="0" borderId="4" xfId="0" applyNumberFormat="1" applyFont="1" applyBorder="1" applyAlignment="1">
      <alignment/>
    </xf>
    <xf numFmtId="173" fontId="1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0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2" fontId="0" fillId="0" borderId="4" xfId="0" applyNumberFormat="1" applyFont="1" applyBorder="1" applyAlignment="1">
      <alignment/>
    </xf>
    <xf numFmtId="49" fontId="3" fillId="0" borderId="2" xfId="0" applyNumberFormat="1" applyFont="1" applyFill="1" applyBorder="1" applyAlignment="1">
      <alignment horizontal="center" vertical="top"/>
    </xf>
    <xf numFmtId="173" fontId="0" fillId="0" borderId="2" xfId="0" applyNumberFormat="1" applyFont="1" applyBorder="1" applyAlignment="1">
      <alignment/>
    </xf>
    <xf numFmtId="0" fontId="0" fillId="0" borderId="6" xfId="0" applyFont="1" applyBorder="1" applyAlignment="1">
      <alignment horizontal="left" vertical="center"/>
    </xf>
    <xf numFmtId="173" fontId="1" fillId="0" borderId="4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168" fontId="1" fillId="0" borderId="4" xfId="0" applyNumberFormat="1" applyFont="1" applyBorder="1" applyAlignment="1">
      <alignment vertical="center"/>
    </xf>
    <xf numFmtId="173" fontId="1" fillId="0" borderId="4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68" fontId="1" fillId="0" borderId="2" xfId="17" applyNumberFormat="1" applyFont="1" applyBorder="1" applyAlignment="1">
      <alignment/>
    </xf>
    <xf numFmtId="173" fontId="1" fillId="0" borderId="2" xfId="17" applyNumberFormat="1" applyFont="1" applyBorder="1" applyAlignment="1">
      <alignment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168" fontId="0" fillId="0" borderId="7" xfId="0" applyNumberFormat="1" applyFont="1" applyBorder="1" applyAlignment="1">
      <alignment/>
    </xf>
    <xf numFmtId="168" fontId="0" fillId="0" borderId="7" xfId="17" applyNumberFormat="1" applyFont="1" applyBorder="1" applyAlignment="1">
      <alignment/>
    </xf>
    <xf numFmtId="173" fontId="0" fillId="0" borderId="7" xfId="17" applyNumberFormat="1" applyFont="1" applyBorder="1" applyAlignment="1">
      <alignment/>
    </xf>
    <xf numFmtId="2" fontId="0" fillId="0" borderId="7" xfId="17" applyNumberFormat="1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shrinkToFit="1"/>
    </xf>
    <xf numFmtId="0" fontId="0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8" fontId="1" fillId="0" borderId="1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F178"/>
  <sheetViews>
    <sheetView tabSelected="1" view="pageBreakPreview" zoomScaleSheetLayoutView="100" workbookViewId="0" topLeftCell="A158">
      <selection activeCell="B127" sqref="B127"/>
    </sheetView>
  </sheetViews>
  <sheetFormatPr defaultColWidth="9.00390625" defaultRowHeight="12.75"/>
  <cols>
    <col min="1" max="1" width="12.00390625" style="1" customWidth="1"/>
    <col min="2" max="2" width="51.25390625" style="3" customWidth="1"/>
    <col min="3" max="3" width="17.875" style="3" customWidth="1"/>
    <col min="4" max="4" width="16.875" style="3" customWidth="1"/>
    <col min="5" max="5" width="16.375" style="3" customWidth="1"/>
    <col min="6" max="6" width="15.375" style="3" customWidth="1"/>
    <col min="7" max="16384" width="9.125" style="3" customWidth="1"/>
  </cols>
  <sheetData>
    <row r="2" spans="2:6" ht="15.75">
      <c r="B2" s="182"/>
      <c r="C2" s="2"/>
      <c r="F2" s="183" t="s">
        <v>51</v>
      </c>
    </row>
    <row r="3" ht="12.75">
      <c r="B3" s="4" t="s">
        <v>38</v>
      </c>
    </row>
    <row r="4" spans="2:5" ht="12.75">
      <c r="B4" s="5"/>
      <c r="E4" s="6" t="s">
        <v>46</v>
      </c>
    </row>
    <row r="5" spans="1:6" ht="27.75" customHeight="1">
      <c r="A5" s="7" t="s">
        <v>126</v>
      </c>
      <c r="B5" s="8" t="s">
        <v>0</v>
      </c>
      <c r="C5" s="9" t="s">
        <v>110</v>
      </c>
      <c r="D5" s="9" t="s">
        <v>110</v>
      </c>
      <c r="E5" s="9" t="s">
        <v>129</v>
      </c>
      <c r="F5" s="9" t="s">
        <v>130</v>
      </c>
    </row>
    <row r="6" spans="1:6" ht="12.75">
      <c r="A6" s="10" t="s">
        <v>127</v>
      </c>
      <c r="B6" s="11"/>
      <c r="C6" s="12" t="s">
        <v>128</v>
      </c>
      <c r="D6" s="12" t="s">
        <v>142</v>
      </c>
      <c r="E6" s="12" t="s">
        <v>142</v>
      </c>
      <c r="F6" s="111" t="s">
        <v>131</v>
      </c>
    </row>
    <row r="7" spans="1:6" ht="12.75">
      <c r="A7" s="13">
        <v>1</v>
      </c>
      <c r="B7" s="14">
        <v>2</v>
      </c>
      <c r="C7" s="15">
        <v>3</v>
      </c>
      <c r="D7" s="15">
        <v>4</v>
      </c>
      <c r="E7" s="15">
        <v>5</v>
      </c>
      <c r="F7" s="15">
        <v>6</v>
      </c>
    </row>
    <row r="8" spans="1:6" ht="12.75">
      <c r="A8" s="13"/>
      <c r="B8" s="14"/>
      <c r="C8" s="16"/>
      <c r="D8" s="16"/>
      <c r="E8" s="16"/>
      <c r="F8" s="113"/>
    </row>
    <row r="9" spans="1:6" ht="12.75">
      <c r="A9" s="17" t="s">
        <v>143</v>
      </c>
      <c r="B9" s="18" t="s">
        <v>144</v>
      </c>
      <c r="C9" s="163">
        <f>SUM(C10)</f>
        <v>0</v>
      </c>
      <c r="D9" s="163">
        <f>SUM(D10)</f>
        <v>113</v>
      </c>
      <c r="E9" s="140">
        <f>SUM(E10)</f>
        <v>113</v>
      </c>
      <c r="F9" s="114">
        <f>SUM(F10)</f>
        <v>100</v>
      </c>
    </row>
    <row r="10" spans="1:6" ht="38.25">
      <c r="A10" s="58" t="s">
        <v>65</v>
      </c>
      <c r="B10" s="30" t="s">
        <v>118</v>
      </c>
      <c r="C10" s="20">
        <v>0</v>
      </c>
      <c r="D10" s="20">
        <v>113</v>
      </c>
      <c r="E10" s="141">
        <v>113</v>
      </c>
      <c r="F10" s="116">
        <f>(E10/D10)*100</f>
        <v>100</v>
      </c>
    </row>
    <row r="11" spans="1:6" ht="12.75">
      <c r="A11" s="185"/>
      <c r="B11" s="186"/>
      <c r="C11" s="25"/>
      <c r="D11" s="25"/>
      <c r="E11" s="25"/>
      <c r="F11" s="187"/>
    </row>
    <row r="12" spans="1:6" ht="25.5" customHeight="1">
      <c r="A12" s="17" t="s">
        <v>114</v>
      </c>
      <c r="B12" s="18" t="s">
        <v>115</v>
      </c>
      <c r="C12" s="163">
        <f>SUM(C14)</f>
        <v>0</v>
      </c>
      <c r="D12" s="163">
        <f>SUM(D14)</f>
        <v>0</v>
      </c>
      <c r="E12" s="140">
        <f>SUM(E13,E14)</f>
        <v>2291.35</v>
      </c>
      <c r="F12" s="114">
        <f>SUM(F14)</f>
        <v>0</v>
      </c>
    </row>
    <row r="13" spans="1:6" ht="21.75" customHeight="1">
      <c r="A13" s="26" t="s">
        <v>64</v>
      </c>
      <c r="B13" s="19" t="s">
        <v>91</v>
      </c>
      <c r="C13" s="171">
        <v>0</v>
      </c>
      <c r="D13" s="171">
        <v>0</v>
      </c>
      <c r="E13" s="189">
        <v>449</v>
      </c>
      <c r="F13" s="115">
        <v>0</v>
      </c>
    </row>
    <row r="14" spans="1:6" ht="20.25" customHeight="1">
      <c r="A14" s="188" t="s">
        <v>62</v>
      </c>
      <c r="B14" s="41" t="s">
        <v>28</v>
      </c>
      <c r="C14" s="20">
        <v>0</v>
      </c>
      <c r="D14" s="20">
        <v>0</v>
      </c>
      <c r="E14" s="141">
        <v>1842.35</v>
      </c>
      <c r="F14" s="115">
        <v>0</v>
      </c>
    </row>
    <row r="15" spans="1:6" ht="15" customHeight="1">
      <c r="A15" s="13"/>
      <c r="B15" s="21"/>
      <c r="C15" s="16"/>
      <c r="D15" s="16"/>
      <c r="E15" s="142"/>
      <c r="F15" s="113"/>
    </row>
    <row r="16" spans="1:6" ht="12.75">
      <c r="A16" s="17" t="s">
        <v>47</v>
      </c>
      <c r="B16" s="22" t="s">
        <v>48</v>
      </c>
      <c r="C16" s="23">
        <f>SUM(C18:C26)</f>
        <v>647300</v>
      </c>
      <c r="D16" s="23">
        <f>SUM(D18:D26)</f>
        <v>647300</v>
      </c>
      <c r="E16" s="140">
        <f>SUM(E18:E26)</f>
        <v>720983.1900000001</v>
      </c>
      <c r="F16" s="114">
        <f>(E16/D16)*100</f>
        <v>111.38315927699676</v>
      </c>
    </row>
    <row r="17" spans="1:6" ht="12.75" hidden="1">
      <c r="A17" s="24"/>
      <c r="B17" s="25"/>
      <c r="C17" s="16"/>
      <c r="D17" s="16"/>
      <c r="E17" s="142"/>
      <c r="F17" s="113"/>
    </row>
    <row r="18" spans="1:6" ht="25.5">
      <c r="A18" s="26" t="s">
        <v>78</v>
      </c>
      <c r="B18" s="19" t="s">
        <v>50</v>
      </c>
      <c r="C18" s="27">
        <v>600</v>
      </c>
      <c r="D18" s="27">
        <v>600</v>
      </c>
      <c r="E18" s="143">
        <v>1005</v>
      </c>
      <c r="F18" s="116">
        <f>(E18/D18)*100</f>
        <v>167.5</v>
      </c>
    </row>
    <row r="19" spans="1:6" ht="25.5">
      <c r="A19" s="26" t="s">
        <v>132</v>
      </c>
      <c r="B19" s="19" t="s">
        <v>133</v>
      </c>
      <c r="C19" s="20">
        <v>0</v>
      </c>
      <c r="D19" s="20">
        <v>0</v>
      </c>
      <c r="E19" s="143">
        <v>43448.86</v>
      </c>
      <c r="F19" s="116">
        <v>0</v>
      </c>
    </row>
    <row r="20" spans="1:6" ht="23.25" customHeight="1">
      <c r="A20" s="26" t="s">
        <v>64</v>
      </c>
      <c r="B20" s="19" t="s">
        <v>91</v>
      </c>
      <c r="C20" s="27">
        <v>50000</v>
      </c>
      <c r="D20" s="27">
        <v>50000</v>
      </c>
      <c r="E20" s="143">
        <v>78435.03</v>
      </c>
      <c r="F20" s="116">
        <f aca="true" t="shared" si="0" ref="F20:F25">(E20/D20)*100</f>
        <v>156.87006</v>
      </c>
    </row>
    <row r="21" spans="1:6" ht="12.75" hidden="1">
      <c r="A21" s="26" t="s">
        <v>62</v>
      </c>
      <c r="B21" s="19" t="s">
        <v>28</v>
      </c>
      <c r="C21" s="27">
        <v>0</v>
      </c>
      <c r="D21" s="27">
        <v>0</v>
      </c>
      <c r="E21" s="27"/>
      <c r="F21" s="116" t="e">
        <f t="shared" si="0"/>
        <v>#DIV/0!</v>
      </c>
    </row>
    <row r="22" spans="1:6" ht="12.75" hidden="1">
      <c r="A22" s="26" t="s">
        <v>116</v>
      </c>
      <c r="B22" s="19" t="s">
        <v>117</v>
      </c>
      <c r="C22" s="27">
        <v>0</v>
      </c>
      <c r="D22" s="27">
        <v>0</v>
      </c>
      <c r="E22" s="27"/>
      <c r="F22" s="116" t="e">
        <f t="shared" si="0"/>
        <v>#DIV/0!</v>
      </c>
    </row>
    <row r="23" spans="1:6" ht="25.5" hidden="1">
      <c r="A23" s="26" t="s">
        <v>90</v>
      </c>
      <c r="B23" s="19" t="s">
        <v>113</v>
      </c>
      <c r="C23" s="28">
        <v>0</v>
      </c>
      <c r="D23" s="28">
        <v>0</v>
      </c>
      <c r="E23" s="28"/>
      <c r="F23" s="116" t="e">
        <f t="shared" si="0"/>
        <v>#DIV/0!</v>
      </c>
    </row>
    <row r="24" spans="1:6" ht="38.25">
      <c r="A24" s="29" t="s">
        <v>105</v>
      </c>
      <c r="B24" s="30" t="s">
        <v>112</v>
      </c>
      <c r="C24" s="31">
        <v>540000</v>
      </c>
      <c r="D24" s="31">
        <v>540000</v>
      </c>
      <c r="E24" s="144">
        <v>539887.56</v>
      </c>
      <c r="F24" s="117">
        <f t="shared" si="0"/>
        <v>99.97917777777778</v>
      </c>
    </row>
    <row r="25" spans="1:6" ht="51">
      <c r="A25" s="29" t="s">
        <v>56</v>
      </c>
      <c r="B25" s="30" t="s">
        <v>111</v>
      </c>
      <c r="C25" s="28">
        <v>56700</v>
      </c>
      <c r="D25" s="28">
        <v>56700</v>
      </c>
      <c r="E25" s="143">
        <v>57739</v>
      </c>
      <c r="F25" s="116">
        <f t="shared" si="0"/>
        <v>101.83245149911816</v>
      </c>
    </row>
    <row r="26" spans="1:6" ht="21.75" customHeight="1">
      <c r="A26" s="26" t="s">
        <v>62</v>
      </c>
      <c r="B26" s="40" t="s">
        <v>28</v>
      </c>
      <c r="C26" s="20">
        <v>0</v>
      </c>
      <c r="D26" s="20">
        <v>0</v>
      </c>
      <c r="E26" s="143">
        <v>467.74</v>
      </c>
      <c r="F26" s="116">
        <v>0</v>
      </c>
    </row>
    <row r="27" spans="1:6" ht="12.75">
      <c r="A27" s="37"/>
      <c r="B27" s="176"/>
      <c r="C27" s="36"/>
      <c r="D27" s="36"/>
      <c r="E27" s="146"/>
      <c r="F27" s="118"/>
    </row>
    <row r="28" spans="1:6" ht="12.75">
      <c r="A28" s="32" t="s">
        <v>2</v>
      </c>
      <c r="B28" s="33" t="s">
        <v>3</v>
      </c>
      <c r="C28" s="34">
        <f>SUM(C29:C37)</f>
        <v>4891796</v>
      </c>
      <c r="D28" s="34">
        <f>SUM(D29:D37)</f>
        <v>5813519</v>
      </c>
      <c r="E28" s="145">
        <f>SUM(E29:E37)</f>
        <v>4512985.37</v>
      </c>
      <c r="F28" s="114">
        <f>(E28/D28)*100</f>
        <v>77.62914974561879</v>
      </c>
    </row>
    <row r="29" spans="1:6" ht="25.5">
      <c r="A29" s="29" t="s">
        <v>58</v>
      </c>
      <c r="B29" s="30" t="s">
        <v>36</v>
      </c>
      <c r="C29" s="20">
        <v>382400</v>
      </c>
      <c r="D29" s="20">
        <v>382400</v>
      </c>
      <c r="E29" s="141">
        <v>353725.3</v>
      </c>
      <c r="F29" s="116">
        <f>(E29/D29)*100</f>
        <v>92.50138598326359</v>
      </c>
    </row>
    <row r="30" spans="1:6" ht="25.5">
      <c r="A30" s="26" t="s">
        <v>132</v>
      </c>
      <c r="B30" s="19" t="s">
        <v>133</v>
      </c>
      <c r="C30" s="36">
        <v>0</v>
      </c>
      <c r="D30" s="36">
        <v>0</v>
      </c>
      <c r="E30" s="146">
        <v>3242.7</v>
      </c>
      <c r="F30" s="116">
        <v>0</v>
      </c>
    </row>
    <row r="31" spans="1:6" ht="24" customHeight="1">
      <c r="A31" s="29" t="s">
        <v>64</v>
      </c>
      <c r="B31" s="35" t="s">
        <v>91</v>
      </c>
      <c r="C31" s="36">
        <v>0</v>
      </c>
      <c r="D31" s="36">
        <v>0</v>
      </c>
      <c r="E31" s="146">
        <v>20140.67</v>
      </c>
      <c r="F31" s="115">
        <v>0</v>
      </c>
    </row>
    <row r="32" spans="1:6" ht="51">
      <c r="A32" s="37" t="s">
        <v>56</v>
      </c>
      <c r="B32" s="39" t="s">
        <v>111</v>
      </c>
      <c r="C32" s="20">
        <v>250000</v>
      </c>
      <c r="D32" s="20">
        <v>1171723</v>
      </c>
      <c r="E32" s="141">
        <v>987774.25</v>
      </c>
      <c r="F32" s="116">
        <f aca="true" t="shared" si="1" ref="F32:F37">(E32/D32)*100</f>
        <v>84.30100373552453</v>
      </c>
    </row>
    <row r="33" spans="1:6" ht="25.5">
      <c r="A33" s="37" t="s">
        <v>59</v>
      </c>
      <c r="B33" s="38" t="s">
        <v>98</v>
      </c>
      <c r="C33" s="31">
        <v>42200</v>
      </c>
      <c r="D33" s="31">
        <v>42200</v>
      </c>
      <c r="E33" s="144">
        <v>99183.11</v>
      </c>
      <c r="F33" s="117">
        <f>(E33/D33)*100</f>
        <v>235.03106635071092</v>
      </c>
    </row>
    <row r="34" spans="1:6" ht="27.75" customHeight="1">
      <c r="A34" s="29" t="s">
        <v>61</v>
      </c>
      <c r="B34" s="40" t="s">
        <v>154</v>
      </c>
      <c r="C34" s="20">
        <v>3975996</v>
      </c>
      <c r="D34" s="20">
        <v>3975996</v>
      </c>
      <c r="E34" s="141">
        <v>2762196.29</v>
      </c>
      <c r="F34" s="116">
        <f t="shared" si="1"/>
        <v>69.47180756721083</v>
      </c>
    </row>
    <row r="35" spans="1:6" ht="24" customHeight="1">
      <c r="A35" s="29" t="s">
        <v>60</v>
      </c>
      <c r="B35" s="35" t="s">
        <v>52</v>
      </c>
      <c r="C35" s="20">
        <v>40000</v>
      </c>
      <c r="D35" s="20">
        <v>40000</v>
      </c>
      <c r="E35" s="141">
        <v>11737.16</v>
      </c>
      <c r="F35" s="116">
        <f>(E35/D35)*100</f>
        <v>29.3429</v>
      </c>
    </row>
    <row r="36" spans="1:6" ht="24.75" customHeight="1">
      <c r="A36" s="24" t="s">
        <v>62</v>
      </c>
      <c r="B36" s="41" t="s">
        <v>28</v>
      </c>
      <c r="C36" s="42">
        <v>151200</v>
      </c>
      <c r="D36" s="42">
        <v>151200</v>
      </c>
      <c r="E36" s="148">
        <v>249186.97</v>
      </c>
      <c r="F36" s="116">
        <f t="shared" si="1"/>
        <v>164.8061970899471</v>
      </c>
    </row>
    <row r="37" spans="1:6" ht="25.5">
      <c r="A37" s="29" t="s">
        <v>57</v>
      </c>
      <c r="B37" s="40" t="s">
        <v>53</v>
      </c>
      <c r="C37" s="44">
        <v>50000</v>
      </c>
      <c r="D37" s="44">
        <v>50000</v>
      </c>
      <c r="E37" s="150">
        <v>25798.92</v>
      </c>
      <c r="F37" s="116">
        <f t="shared" si="1"/>
        <v>51.59784</v>
      </c>
    </row>
    <row r="38" spans="1:6" ht="12.75">
      <c r="A38" s="37"/>
      <c r="B38" s="176"/>
      <c r="C38" s="177"/>
      <c r="D38" s="177"/>
      <c r="E38" s="147"/>
      <c r="F38" s="118"/>
    </row>
    <row r="39" spans="1:6" ht="18.75" customHeight="1">
      <c r="A39" s="178" t="s">
        <v>40</v>
      </c>
      <c r="B39" s="179" t="s">
        <v>41</v>
      </c>
      <c r="C39" s="180">
        <f>SUM(C40:C45)</f>
        <v>10000</v>
      </c>
      <c r="D39" s="180">
        <f>SUM(D40:D45)</f>
        <v>16000</v>
      </c>
      <c r="E39" s="181">
        <f>SUM(E40:E45)</f>
        <v>10994.34</v>
      </c>
      <c r="F39" s="114">
        <f>(E39/D39)*100</f>
        <v>68.714625</v>
      </c>
    </row>
    <row r="40" spans="1:6" ht="20.25" customHeight="1">
      <c r="A40" s="29" t="s">
        <v>64</v>
      </c>
      <c r="B40" s="30" t="s">
        <v>91</v>
      </c>
      <c r="C40" s="20">
        <v>10000</v>
      </c>
      <c r="D40" s="20">
        <v>10000</v>
      </c>
      <c r="E40" s="141">
        <v>4994.34</v>
      </c>
      <c r="F40" s="116">
        <f>(E40/D40)*100</f>
        <v>49.9434</v>
      </c>
    </row>
    <row r="41" spans="1:6" ht="12.75" hidden="1">
      <c r="A41" s="37" t="s">
        <v>38</v>
      </c>
      <c r="B41" s="217" t="s">
        <v>20</v>
      </c>
      <c r="C41" s="46"/>
      <c r="D41" s="46"/>
      <c r="E41" s="147"/>
      <c r="F41" s="119"/>
    </row>
    <row r="42" spans="1:6" ht="12.75" hidden="1">
      <c r="A42" s="24"/>
      <c r="B42" s="217"/>
      <c r="C42" s="47"/>
      <c r="D42" s="47"/>
      <c r="E42" s="152"/>
      <c r="F42" s="122"/>
    </row>
    <row r="43" spans="1:6" ht="43.5" customHeight="1" hidden="1">
      <c r="A43" s="26" t="s">
        <v>63</v>
      </c>
      <c r="B43" s="217"/>
      <c r="C43" s="48">
        <v>0</v>
      </c>
      <c r="D43" s="48">
        <v>0</v>
      </c>
      <c r="E43" s="130">
        <v>0</v>
      </c>
      <c r="F43" s="117">
        <v>0</v>
      </c>
    </row>
    <row r="44" spans="1:6" ht="0.75" customHeight="1">
      <c r="A44" s="37" t="s">
        <v>92</v>
      </c>
      <c r="B44" s="38" t="s">
        <v>93</v>
      </c>
      <c r="C44" s="36">
        <v>0</v>
      </c>
      <c r="D44" s="36">
        <v>0</v>
      </c>
      <c r="E44" s="146">
        <v>0</v>
      </c>
      <c r="F44" s="118">
        <v>0</v>
      </c>
    </row>
    <row r="45" spans="1:6" ht="36.75" customHeight="1">
      <c r="A45" s="184" t="s">
        <v>63</v>
      </c>
      <c r="B45" s="19" t="s">
        <v>20</v>
      </c>
      <c r="C45" s="48">
        <v>0</v>
      </c>
      <c r="D45" s="48">
        <v>6000</v>
      </c>
      <c r="E45" s="130">
        <v>6000</v>
      </c>
      <c r="F45" s="117">
        <f>(E45/D45)*100</f>
        <v>100</v>
      </c>
    </row>
    <row r="46" spans="1:6" ht="12.75">
      <c r="A46" s="49"/>
      <c r="C46" s="50"/>
      <c r="D46" s="50"/>
      <c r="E46" s="153"/>
      <c r="F46" s="123"/>
    </row>
    <row r="47" spans="1:6" ht="27" customHeight="1">
      <c r="A47" s="45" t="s">
        <v>4</v>
      </c>
      <c r="B47" s="51" t="s">
        <v>5</v>
      </c>
      <c r="C47" s="52">
        <f>SUM(C48:C58)</f>
        <v>628601</v>
      </c>
      <c r="D47" s="52">
        <f>SUM(D48:D58)</f>
        <v>623596</v>
      </c>
      <c r="E47" s="154">
        <f>SUM(E48:E58)</f>
        <v>602222.39</v>
      </c>
      <c r="F47" s="166">
        <f>(E47/D47)*100</f>
        <v>96.57252291547734</v>
      </c>
    </row>
    <row r="48" spans="1:6" ht="21.75" customHeight="1">
      <c r="A48" s="29" t="s">
        <v>64</v>
      </c>
      <c r="B48" s="53" t="s">
        <v>7</v>
      </c>
      <c r="C48" s="20">
        <v>2000</v>
      </c>
      <c r="D48" s="20">
        <v>2000</v>
      </c>
      <c r="E48" s="141">
        <v>1847.9</v>
      </c>
      <c r="F48" s="116">
        <f>(E48/D48)*100</f>
        <v>92.39500000000001</v>
      </c>
    </row>
    <row r="49" spans="1:6" ht="51">
      <c r="A49" s="37" t="s">
        <v>56</v>
      </c>
      <c r="B49" s="30" t="s">
        <v>109</v>
      </c>
      <c r="C49" s="31">
        <v>170000</v>
      </c>
      <c r="D49" s="31">
        <v>170000</v>
      </c>
      <c r="E49" s="144">
        <v>155015.23</v>
      </c>
      <c r="F49" s="117">
        <f>(E49/D49)*100</f>
        <v>91.1854294117647</v>
      </c>
    </row>
    <row r="50" spans="1:6" ht="19.5" customHeight="1">
      <c r="A50" s="37" t="s">
        <v>60</v>
      </c>
      <c r="B50" s="53" t="s">
        <v>108</v>
      </c>
      <c r="C50" s="20">
        <v>100000</v>
      </c>
      <c r="D50" s="20">
        <v>100000</v>
      </c>
      <c r="E50" s="141">
        <v>128215.58</v>
      </c>
      <c r="F50" s="116">
        <f>(E50/D50)*100</f>
        <v>128.21558</v>
      </c>
    </row>
    <row r="51" spans="1:6" ht="20.25" customHeight="1">
      <c r="A51" s="29" t="s">
        <v>62</v>
      </c>
      <c r="B51" s="53" t="s">
        <v>28</v>
      </c>
      <c r="C51" s="20">
        <v>100000</v>
      </c>
      <c r="D51" s="20">
        <v>100000</v>
      </c>
      <c r="E51" s="141">
        <v>54820.78</v>
      </c>
      <c r="F51" s="116">
        <f>(E51/D51)*100</f>
        <v>54.82078</v>
      </c>
    </row>
    <row r="52" spans="1:6" ht="15.75" customHeight="1" hidden="1">
      <c r="A52" s="29" t="s">
        <v>57</v>
      </c>
      <c r="B52" s="54" t="s">
        <v>8</v>
      </c>
      <c r="C52" s="20">
        <v>0</v>
      </c>
      <c r="D52" s="20">
        <v>0</v>
      </c>
      <c r="E52" s="141"/>
      <c r="F52" s="115">
        <v>0</v>
      </c>
    </row>
    <row r="53" spans="1:6" ht="15.75" customHeight="1" hidden="1">
      <c r="A53" s="29" t="s">
        <v>57</v>
      </c>
      <c r="B53" s="55" t="s">
        <v>8</v>
      </c>
      <c r="C53" s="36">
        <v>0</v>
      </c>
      <c r="D53" s="36">
        <v>0</v>
      </c>
      <c r="E53" s="146"/>
      <c r="F53" s="118">
        <v>0</v>
      </c>
    </row>
    <row r="54" spans="1:6" ht="22.5" customHeight="1">
      <c r="A54" s="37" t="s">
        <v>57</v>
      </c>
      <c r="B54" s="164" t="s">
        <v>8</v>
      </c>
      <c r="C54" s="36">
        <v>0</v>
      </c>
      <c r="D54" s="36">
        <v>0</v>
      </c>
      <c r="E54" s="146">
        <v>5837.12</v>
      </c>
      <c r="F54" s="118">
        <v>0</v>
      </c>
    </row>
    <row r="55" spans="1:6" ht="38.25">
      <c r="A55" s="76" t="s">
        <v>65</v>
      </c>
      <c r="B55" s="38" t="s">
        <v>118</v>
      </c>
      <c r="C55" s="137">
        <v>228402</v>
      </c>
      <c r="D55" s="137">
        <v>230973</v>
      </c>
      <c r="E55" s="139">
        <v>230973</v>
      </c>
      <c r="F55" s="136">
        <f>(E55/D55)*100</f>
        <v>100</v>
      </c>
    </row>
    <row r="56" spans="1:6" ht="38.25">
      <c r="A56" s="76" t="s">
        <v>63</v>
      </c>
      <c r="B56" s="38" t="s">
        <v>20</v>
      </c>
      <c r="C56" s="137">
        <v>22729</v>
      </c>
      <c r="D56" s="137">
        <v>15153</v>
      </c>
      <c r="E56" s="139">
        <v>15153</v>
      </c>
      <c r="F56" s="136">
        <f>(E56/D56)*100</f>
        <v>100</v>
      </c>
    </row>
    <row r="57" spans="1:6" ht="38.25">
      <c r="A57" s="58" t="s">
        <v>96</v>
      </c>
      <c r="B57" s="35" t="s">
        <v>97</v>
      </c>
      <c r="C57" s="31">
        <v>5470</v>
      </c>
      <c r="D57" s="31">
        <v>5470</v>
      </c>
      <c r="E57" s="144">
        <v>10213.38</v>
      </c>
      <c r="F57" s="125">
        <f>(E57/D57)*100</f>
        <v>186.7162705667276</v>
      </c>
    </row>
    <row r="58" spans="1:6" ht="32.25" customHeight="1">
      <c r="A58" s="58" t="s">
        <v>92</v>
      </c>
      <c r="B58" s="35" t="s">
        <v>93</v>
      </c>
      <c r="C58" s="31">
        <v>0</v>
      </c>
      <c r="D58" s="31">
        <v>0</v>
      </c>
      <c r="E58" s="144">
        <v>146.4</v>
      </c>
      <c r="F58" s="125">
        <v>0</v>
      </c>
    </row>
    <row r="59" spans="1:6" ht="12.75">
      <c r="A59" s="59"/>
      <c r="B59" s="60"/>
      <c r="C59" s="50"/>
      <c r="D59" s="50"/>
      <c r="E59" s="153"/>
      <c r="F59" s="123"/>
    </row>
    <row r="60" spans="1:6" ht="25.5" customHeight="1">
      <c r="A60" s="7" t="s">
        <v>126</v>
      </c>
      <c r="B60" s="8" t="s">
        <v>0</v>
      </c>
      <c r="C60" s="9" t="s">
        <v>110</v>
      </c>
      <c r="D60" s="9" t="s">
        <v>110</v>
      </c>
      <c r="E60" s="9" t="s">
        <v>129</v>
      </c>
      <c r="F60" s="9" t="s">
        <v>130</v>
      </c>
    </row>
    <row r="61" spans="1:6" ht="12.75" customHeight="1">
      <c r="A61" s="10" t="s">
        <v>127</v>
      </c>
      <c r="B61" s="11"/>
      <c r="C61" s="12" t="s">
        <v>128</v>
      </c>
      <c r="D61" s="12" t="s">
        <v>142</v>
      </c>
      <c r="E61" s="12" t="s">
        <v>142</v>
      </c>
      <c r="F61" s="111" t="s">
        <v>131</v>
      </c>
    </row>
    <row r="62" spans="1:6" ht="25.5">
      <c r="A62" s="17" t="s">
        <v>9</v>
      </c>
      <c r="B62" s="193" t="s">
        <v>39</v>
      </c>
      <c r="C62" s="194">
        <f>SUM(C63)</f>
        <v>6383</v>
      </c>
      <c r="D62" s="194">
        <f>SUM(D63)</f>
        <v>99274</v>
      </c>
      <c r="E62" s="195">
        <f>SUM(E63)</f>
        <v>94154</v>
      </c>
      <c r="F62" s="196">
        <f>(E62/D62)*100</f>
        <v>94.84255696355541</v>
      </c>
    </row>
    <row r="63" spans="1:6" ht="38.25">
      <c r="A63" s="29" t="s">
        <v>65</v>
      </c>
      <c r="B63" s="30" t="s">
        <v>1</v>
      </c>
      <c r="C63" s="31">
        <v>6383</v>
      </c>
      <c r="D63" s="31">
        <v>99274</v>
      </c>
      <c r="E63" s="144">
        <v>94154</v>
      </c>
      <c r="F63" s="125">
        <f>(E63/D63)*100</f>
        <v>94.84255696355541</v>
      </c>
    </row>
    <row r="64" spans="1:6" ht="12.75">
      <c r="A64" s="49"/>
      <c r="C64" s="50"/>
      <c r="D64" s="50"/>
      <c r="E64" s="153"/>
      <c r="F64" s="123"/>
    </row>
    <row r="65" spans="1:6" ht="25.5">
      <c r="A65" s="61" t="s">
        <v>10</v>
      </c>
      <c r="B65" s="167" t="s">
        <v>37</v>
      </c>
      <c r="C65" s="112">
        <f>SUM(C66:C69)</f>
        <v>6000</v>
      </c>
      <c r="D65" s="112">
        <f>SUM(D66:D69)</f>
        <v>6000</v>
      </c>
      <c r="E65" s="151">
        <f>SUM(E66:E69)</f>
        <v>11133.43</v>
      </c>
      <c r="F65" s="124">
        <f>(E65/D65)*100</f>
        <v>185.55716666666666</v>
      </c>
    </row>
    <row r="66" spans="1:6" ht="28.5" customHeight="1">
      <c r="A66" s="63" t="s">
        <v>66</v>
      </c>
      <c r="B66" s="64" t="s">
        <v>23</v>
      </c>
      <c r="C66" s="65">
        <v>5000</v>
      </c>
      <c r="D66" s="65">
        <v>5000</v>
      </c>
      <c r="E66" s="141">
        <v>3553.6</v>
      </c>
      <c r="F66" s="115">
        <f>(E66/D66)*100</f>
        <v>71.072</v>
      </c>
    </row>
    <row r="67" spans="1:6" ht="78" customHeight="1" hidden="1">
      <c r="A67" s="66" t="s">
        <v>103</v>
      </c>
      <c r="B67" s="67" t="s">
        <v>104</v>
      </c>
      <c r="C67" s="48">
        <v>0</v>
      </c>
      <c r="D67" s="48">
        <v>0</v>
      </c>
      <c r="E67" s="130">
        <v>0</v>
      </c>
      <c r="F67" s="117">
        <v>0</v>
      </c>
    </row>
    <row r="68" spans="1:6" ht="32.25" customHeight="1">
      <c r="A68" s="26" t="s">
        <v>132</v>
      </c>
      <c r="B68" s="209" t="s">
        <v>133</v>
      </c>
      <c r="C68" s="48">
        <v>0</v>
      </c>
      <c r="D68" s="48">
        <v>0</v>
      </c>
      <c r="E68" s="130">
        <v>6579.83</v>
      </c>
      <c r="F68" s="117">
        <v>0</v>
      </c>
    </row>
    <row r="69" spans="1:6" ht="38.25">
      <c r="A69" s="76" t="s">
        <v>65</v>
      </c>
      <c r="B69" s="30" t="s">
        <v>1</v>
      </c>
      <c r="C69" s="31">
        <v>1000</v>
      </c>
      <c r="D69" s="31">
        <v>1000</v>
      </c>
      <c r="E69" s="144">
        <v>1000</v>
      </c>
      <c r="F69" s="125">
        <f>(E69/D69)*100</f>
        <v>100</v>
      </c>
    </row>
    <row r="70" spans="1:6" ht="12" customHeight="1">
      <c r="A70" s="37"/>
      <c r="B70" s="68"/>
      <c r="C70" s="50"/>
      <c r="D70" s="50"/>
      <c r="E70" s="153"/>
      <c r="F70" s="123"/>
    </row>
    <row r="71" spans="1:6" ht="42" customHeight="1">
      <c r="A71" s="82" t="s">
        <v>11</v>
      </c>
      <c r="B71" s="210" t="s">
        <v>141</v>
      </c>
      <c r="C71" s="138">
        <f>SUM(C73:C110)</f>
        <v>29737923</v>
      </c>
      <c r="D71" s="138">
        <f>SUM(D73:D110)</f>
        <v>29737923</v>
      </c>
      <c r="E71" s="131">
        <f>SUM(E73:E110)</f>
        <v>32372381.909999993</v>
      </c>
      <c r="F71" s="168">
        <f>(E71/D71)*100</f>
        <v>108.85892034221756</v>
      </c>
    </row>
    <row r="72" spans="1:6" ht="12.75">
      <c r="A72" s="24"/>
      <c r="B72" s="16"/>
      <c r="C72" s="46"/>
      <c r="D72" s="46"/>
      <c r="E72" s="147"/>
      <c r="F72" s="119"/>
    </row>
    <row r="73" spans="1:6" ht="12.75">
      <c r="A73" s="24" t="s">
        <v>67</v>
      </c>
      <c r="B73" s="25" t="s">
        <v>12</v>
      </c>
      <c r="C73" s="42">
        <v>14306463</v>
      </c>
      <c r="D73" s="42">
        <v>14306463</v>
      </c>
      <c r="E73" s="148">
        <v>14966248</v>
      </c>
      <c r="F73" s="120">
        <f>(E73/D73)*100</f>
        <v>104.61179678023842</v>
      </c>
    </row>
    <row r="74" spans="1:6" ht="12.75">
      <c r="A74" s="24"/>
      <c r="B74" s="25"/>
      <c r="C74" s="47"/>
      <c r="D74" s="47"/>
      <c r="E74" s="152"/>
      <c r="F74" s="120"/>
    </row>
    <row r="75" spans="1:6" ht="12.75">
      <c r="A75" s="24" t="s">
        <v>68</v>
      </c>
      <c r="B75" s="25" t="s">
        <v>13</v>
      </c>
      <c r="C75" s="42">
        <v>415945</v>
      </c>
      <c r="D75" s="42">
        <v>415945</v>
      </c>
      <c r="E75" s="148">
        <v>1284887.44</v>
      </c>
      <c r="F75" s="120">
        <f>(E75/D75)*100</f>
        <v>308.9080142807342</v>
      </c>
    </row>
    <row r="76" spans="1:6" ht="12.75">
      <c r="A76" s="24"/>
      <c r="B76" s="25"/>
      <c r="C76" s="42"/>
      <c r="D76" s="42"/>
      <c r="E76" s="148"/>
      <c r="F76" s="120"/>
    </row>
    <row r="77" spans="1:6" ht="12.75" hidden="1">
      <c r="A77" s="24" t="s">
        <v>88</v>
      </c>
      <c r="B77" s="25" t="s">
        <v>89</v>
      </c>
      <c r="C77" s="42">
        <v>0</v>
      </c>
      <c r="D77" s="42">
        <v>0</v>
      </c>
      <c r="E77" s="148"/>
      <c r="F77" s="120" t="e">
        <f>(E77/D77)*100</f>
        <v>#DIV/0!</v>
      </c>
    </row>
    <row r="78" spans="1:6" ht="12.75" hidden="1">
      <c r="A78" s="24"/>
      <c r="B78" s="25"/>
      <c r="C78" s="69"/>
      <c r="D78" s="69"/>
      <c r="E78" s="152"/>
      <c r="F78" s="120" t="e">
        <f>(E78/D78)*100</f>
        <v>#DIV/0!</v>
      </c>
    </row>
    <row r="79" spans="1:6" ht="12.75">
      <c r="A79" s="24" t="s">
        <v>69</v>
      </c>
      <c r="B79" s="25" t="s">
        <v>14</v>
      </c>
      <c r="C79" s="42">
        <f>10127087+2539000</f>
        <v>12666087</v>
      </c>
      <c r="D79" s="42">
        <f>13006087-340000</f>
        <v>12666087</v>
      </c>
      <c r="E79" s="148">
        <v>13251317.08</v>
      </c>
      <c r="F79" s="120">
        <f>(E79/D79)*100</f>
        <v>104.62044892001768</v>
      </c>
    </row>
    <row r="80" spans="1:6" ht="12.75">
      <c r="A80" s="24"/>
      <c r="B80" s="25"/>
      <c r="C80" s="69"/>
      <c r="D80" s="69"/>
      <c r="E80" s="152"/>
      <c r="F80" s="120"/>
    </row>
    <row r="81" spans="1:6" ht="12.75">
      <c r="A81" s="24" t="s">
        <v>70</v>
      </c>
      <c r="B81" s="25" t="s">
        <v>15</v>
      </c>
      <c r="C81" s="42">
        <v>19469</v>
      </c>
      <c r="D81" s="42">
        <v>19469</v>
      </c>
      <c r="E81" s="148">
        <v>24742.1</v>
      </c>
      <c r="F81" s="120">
        <f>(E81/D81)*100</f>
        <v>127.08459602444913</v>
      </c>
    </row>
    <row r="82" spans="1:6" ht="12.75">
      <c r="A82" s="24"/>
      <c r="B82" s="25"/>
      <c r="C82" s="42"/>
      <c r="D82" s="42"/>
      <c r="E82" s="148"/>
      <c r="F82" s="120"/>
    </row>
    <row r="83" spans="1:6" ht="12.75" hidden="1">
      <c r="A83" s="24" t="s">
        <v>94</v>
      </c>
      <c r="B83" s="25" t="s">
        <v>95</v>
      </c>
      <c r="C83" s="42">
        <v>0</v>
      </c>
      <c r="D83" s="42">
        <v>0</v>
      </c>
      <c r="E83" s="148"/>
      <c r="F83" s="120" t="e">
        <f>(E83/D83)*100</f>
        <v>#DIV/0!</v>
      </c>
    </row>
    <row r="84" spans="1:6" ht="12.75" hidden="1">
      <c r="A84" s="24"/>
      <c r="B84" s="25"/>
      <c r="C84" s="42"/>
      <c r="D84" s="42"/>
      <c r="E84" s="148"/>
      <c r="F84" s="120" t="e">
        <f>(E84/D84)*100</f>
        <v>#DIV/0!</v>
      </c>
    </row>
    <row r="85" spans="1:6" ht="12.75">
      <c r="A85" s="24" t="s">
        <v>94</v>
      </c>
      <c r="B85" s="25" t="s">
        <v>95</v>
      </c>
      <c r="C85" s="42">
        <v>29</v>
      </c>
      <c r="D85" s="42">
        <v>29</v>
      </c>
      <c r="E85" s="148">
        <v>19</v>
      </c>
      <c r="F85" s="120">
        <f>(E85/D85)*100</f>
        <v>65.51724137931035</v>
      </c>
    </row>
    <row r="86" spans="1:6" ht="12.75">
      <c r="A86" s="24"/>
      <c r="B86" s="25"/>
      <c r="C86" s="42"/>
      <c r="D86" s="42"/>
      <c r="E86" s="148"/>
      <c r="F86" s="120"/>
    </row>
    <row r="87" spans="1:6" ht="12.75">
      <c r="A87" s="24" t="s">
        <v>71</v>
      </c>
      <c r="B87" s="25" t="s">
        <v>21</v>
      </c>
      <c r="C87" s="42">
        <f>292990+196465</f>
        <v>489455</v>
      </c>
      <c r="D87" s="42">
        <v>489455</v>
      </c>
      <c r="E87" s="148">
        <v>467398.7</v>
      </c>
      <c r="F87" s="120">
        <f>(E87/D87)*100</f>
        <v>95.49370217895414</v>
      </c>
    </row>
    <row r="88" spans="1:6" ht="12.75">
      <c r="A88" s="24"/>
      <c r="B88" s="25"/>
      <c r="C88" s="69"/>
      <c r="D88" s="69"/>
      <c r="E88" s="152"/>
      <c r="F88" s="120"/>
    </row>
    <row r="89" spans="1:6" ht="12.75">
      <c r="A89" s="24" t="s">
        <v>72</v>
      </c>
      <c r="B89" s="25" t="s">
        <v>22</v>
      </c>
      <c r="C89" s="42">
        <v>129330</v>
      </c>
      <c r="D89" s="42">
        <v>129330</v>
      </c>
      <c r="E89" s="148">
        <v>143947.72</v>
      </c>
      <c r="F89" s="120">
        <f>(E89/D89)*100</f>
        <v>111.30265213020954</v>
      </c>
    </row>
    <row r="90" spans="1:6" ht="12.75">
      <c r="A90" s="24"/>
      <c r="B90" s="25" t="s">
        <v>16</v>
      </c>
      <c r="C90" s="69"/>
      <c r="D90" s="69"/>
      <c r="E90" s="152"/>
      <c r="F90" s="122"/>
    </row>
    <row r="91" spans="1:6" ht="12.75">
      <c r="A91" s="24"/>
      <c r="B91" s="25"/>
      <c r="C91" s="69"/>
      <c r="D91" s="69"/>
      <c r="E91" s="152"/>
      <c r="F91" s="122"/>
    </row>
    <row r="92" spans="1:6" ht="12.75">
      <c r="A92" s="24" t="s">
        <v>73</v>
      </c>
      <c r="B92" s="25" t="s">
        <v>17</v>
      </c>
      <c r="C92" s="42">
        <v>153750</v>
      </c>
      <c r="D92" s="42">
        <v>153750</v>
      </c>
      <c r="E92" s="148">
        <v>129343.61</v>
      </c>
      <c r="F92" s="120">
        <f>(E92/D92)*100</f>
        <v>84.12592520325202</v>
      </c>
    </row>
    <row r="93" spans="1:6" ht="12.75">
      <c r="A93" s="24"/>
      <c r="B93" s="25"/>
      <c r="C93" s="69"/>
      <c r="D93" s="69"/>
      <c r="E93" s="152"/>
      <c r="F93" s="122"/>
    </row>
    <row r="94" spans="1:6" ht="12.75">
      <c r="A94" s="24" t="s">
        <v>74</v>
      </c>
      <c r="B94" s="25" t="s">
        <v>18</v>
      </c>
      <c r="C94" s="42">
        <f>30931-18400</f>
        <v>12531</v>
      </c>
      <c r="D94" s="42">
        <f>30931-18400</f>
        <v>12531</v>
      </c>
      <c r="E94" s="148">
        <v>12372.08</v>
      </c>
      <c r="F94" s="120">
        <f>(E94/D94)*100</f>
        <v>98.73178517277152</v>
      </c>
    </row>
    <row r="95" spans="1:6" ht="12.75">
      <c r="A95" s="24"/>
      <c r="B95" s="25"/>
      <c r="C95" s="69"/>
      <c r="D95" s="69"/>
      <c r="E95" s="152"/>
      <c r="F95" s="120"/>
    </row>
    <row r="96" spans="1:6" ht="12.75">
      <c r="A96" s="24" t="s">
        <v>75</v>
      </c>
      <c r="B96" s="25" t="s">
        <v>19</v>
      </c>
      <c r="C96" s="42">
        <v>856860</v>
      </c>
      <c r="D96" s="42">
        <v>856860</v>
      </c>
      <c r="E96" s="148">
        <v>859605.47</v>
      </c>
      <c r="F96" s="120">
        <f>(E96/D96)*100</f>
        <v>100.32041056882105</v>
      </c>
    </row>
    <row r="97" spans="1:6" ht="12.75">
      <c r="A97" s="24"/>
      <c r="B97" s="25"/>
      <c r="C97" s="69"/>
      <c r="D97" s="69"/>
      <c r="E97" s="152"/>
      <c r="F97" s="120"/>
    </row>
    <row r="98" spans="1:6" ht="12.75">
      <c r="A98" s="24" t="s">
        <v>76</v>
      </c>
      <c r="B98" s="25" t="s">
        <v>24</v>
      </c>
      <c r="C98" s="42">
        <f>41000-24000</f>
        <v>17000</v>
      </c>
      <c r="D98" s="42">
        <f>41000-24000</f>
        <v>17000</v>
      </c>
      <c r="E98" s="148">
        <v>20384.5</v>
      </c>
      <c r="F98" s="120">
        <f>(E98/D98)*100</f>
        <v>119.90882352941176</v>
      </c>
    </row>
    <row r="99" spans="1:6" ht="12.75">
      <c r="A99" s="24"/>
      <c r="B99" s="25"/>
      <c r="C99" s="69"/>
      <c r="D99" s="69"/>
      <c r="E99" s="152"/>
      <c r="F99" s="120"/>
    </row>
    <row r="100" spans="1:6" ht="12.75">
      <c r="A100" s="24" t="s">
        <v>77</v>
      </c>
      <c r="B100" s="25" t="s">
        <v>49</v>
      </c>
      <c r="C100" s="42">
        <v>3700</v>
      </c>
      <c r="D100" s="42">
        <v>3700</v>
      </c>
      <c r="E100" s="148">
        <v>3400</v>
      </c>
      <c r="F100" s="120">
        <f>(E100/D100)*100</f>
        <v>91.8918918918919</v>
      </c>
    </row>
    <row r="101" spans="1:6" ht="12.75">
      <c r="A101" s="24"/>
      <c r="B101" s="25"/>
      <c r="C101" s="42"/>
      <c r="D101" s="42"/>
      <c r="E101" s="148"/>
      <c r="F101" s="120"/>
    </row>
    <row r="102" spans="1:6" ht="12.75">
      <c r="A102" s="24" t="s">
        <v>78</v>
      </c>
      <c r="B102" s="25" t="s">
        <v>119</v>
      </c>
      <c r="C102" s="42">
        <v>45000</v>
      </c>
      <c r="D102" s="42">
        <v>45000</v>
      </c>
      <c r="E102" s="148">
        <v>43875</v>
      </c>
      <c r="F102" s="120">
        <f>(E102/D102)*100</f>
        <v>97.5</v>
      </c>
    </row>
    <row r="103" spans="1:6" ht="12.75">
      <c r="A103" s="24"/>
      <c r="B103" s="25"/>
      <c r="C103" s="69"/>
      <c r="D103" s="69"/>
      <c r="E103" s="152"/>
      <c r="F103" s="120"/>
    </row>
    <row r="104" spans="1:6" ht="12.75">
      <c r="A104" s="24" t="s">
        <v>79</v>
      </c>
      <c r="B104" s="39" t="s">
        <v>42</v>
      </c>
      <c r="C104" s="42">
        <v>539606</v>
      </c>
      <c r="D104" s="42">
        <v>539606</v>
      </c>
      <c r="E104" s="148">
        <v>1042300.03</v>
      </c>
      <c r="F104" s="120">
        <f>(E104/D104)*100</f>
        <v>193.15945893855888</v>
      </c>
    </row>
    <row r="105" spans="1:6" ht="12.75">
      <c r="A105" s="24"/>
      <c r="B105" s="39"/>
      <c r="C105" s="42"/>
      <c r="D105" s="42"/>
      <c r="E105" s="148"/>
      <c r="F105" s="120"/>
    </row>
    <row r="106" spans="1:6" ht="12.75">
      <c r="A106" s="24" t="s">
        <v>152</v>
      </c>
      <c r="B106" s="39" t="s">
        <v>153</v>
      </c>
      <c r="C106" s="42">
        <v>0</v>
      </c>
      <c r="D106" s="42">
        <v>0</v>
      </c>
      <c r="E106" s="148">
        <v>24202.74</v>
      </c>
      <c r="F106" s="120">
        <v>0</v>
      </c>
    </row>
    <row r="107" spans="1:6" ht="12.75">
      <c r="A107" s="24"/>
      <c r="B107" s="39"/>
      <c r="C107" s="42"/>
      <c r="D107" s="42"/>
      <c r="E107" s="148"/>
      <c r="F107" s="120"/>
    </row>
    <row r="108" spans="1:6" ht="25.5">
      <c r="A108" s="24" t="s">
        <v>134</v>
      </c>
      <c r="B108" s="39" t="s">
        <v>135</v>
      </c>
      <c r="C108" s="42">
        <v>0</v>
      </c>
      <c r="D108" s="42">
        <v>0</v>
      </c>
      <c r="E108" s="148">
        <v>217.2</v>
      </c>
      <c r="F108" s="120">
        <v>0</v>
      </c>
    </row>
    <row r="109" spans="1:6" ht="12.75">
      <c r="A109" s="24"/>
      <c r="B109" s="39"/>
      <c r="C109" s="42"/>
      <c r="D109" s="42"/>
      <c r="E109" s="148"/>
      <c r="F109" s="120"/>
    </row>
    <row r="110" spans="1:6" ht="12.75">
      <c r="A110" s="26" t="s">
        <v>80</v>
      </c>
      <c r="B110" s="43" t="s">
        <v>25</v>
      </c>
      <c r="C110" s="28">
        <v>82698</v>
      </c>
      <c r="D110" s="28">
        <v>82698</v>
      </c>
      <c r="E110" s="143">
        <v>98121.24</v>
      </c>
      <c r="F110" s="116">
        <f>(E110/D110)*100</f>
        <v>118.65007618080246</v>
      </c>
    </row>
    <row r="111" spans="1:6" ht="12.75">
      <c r="A111" s="70"/>
      <c r="C111" s="71"/>
      <c r="D111" s="71"/>
      <c r="E111" s="155"/>
      <c r="F111" s="126"/>
    </row>
    <row r="112" spans="1:6" ht="15.75" customHeight="1">
      <c r="A112" s="218" t="s">
        <v>26</v>
      </c>
      <c r="B112" s="220" t="s">
        <v>27</v>
      </c>
      <c r="C112" s="222">
        <f>SUM(C115,C119)</f>
        <v>16460509</v>
      </c>
      <c r="D112" s="222">
        <f>SUM(D115,D119)</f>
        <v>16572548</v>
      </c>
      <c r="E112" s="215">
        <f>SUM(E115,E119)</f>
        <v>16577576.12</v>
      </c>
      <c r="F112" s="213">
        <f>(E112/D112)*100</f>
        <v>100.03034005392533</v>
      </c>
    </row>
    <row r="113" spans="1:6" ht="15.75" customHeight="1">
      <c r="A113" s="219"/>
      <c r="B113" s="221"/>
      <c r="C113" s="223"/>
      <c r="D113" s="223"/>
      <c r="E113" s="216"/>
      <c r="F113" s="214"/>
    </row>
    <row r="114" spans="1:6" ht="12.75">
      <c r="A114" s="24"/>
      <c r="B114" s="72"/>
      <c r="C114" s="46"/>
      <c r="D114" s="46"/>
      <c r="E114" s="147"/>
      <c r="F114" s="119"/>
    </row>
    <row r="115" spans="1:6" ht="12.75">
      <c r="A115" s="26" t="s">
        <v>81</v>
      </c>
      <c r="B115" s="73" t="s">
        <v>29</v>
      </c>
      <c r="C115" s="74">
        <f>SUM(C116:C118)</f>
        <v>16460509</v>
      </c>
      <c r="D115" s="74">
        <f>SUM(D116:D118)</f>
        <v>16572548</v>
      </c>
      <c r="E115" s="149">
        <f>SUM(E116:E118)</f>
        <v>16572548</v>
      </c>
      <c r="F115" s="121">
        <f>(E115/D115)*100</f>
        <v>100</v>
      </c>
    </row>
    <row r="116" spans="1:6" ht="21" customHeight="1">
      <c r="A116" s="37"/>
      <c r="B116" s="16" t="s">
        <v>106</v>
      </c>
      <c r="C116" s="36">
        <v>14211043</v>
      </c>
      <c r="D116" s="36">
        <v>14323082</v>
      </c>
      <c r="E116" s="146">
        <v>14323082</v>
      </c>
      <c r="F116" s="118">
        <f>(E116/D116)*100</f>
        <v>100</v>
      </c>
    </row>
    <row r="117" spans="1:6" ht="12.75" hidden="1">
      <c r="A117" s="24"/>
      <c r="B117" s="25" t="s">
        <v>107</v>
      </c>
      <c r="C117" s="42">
        <v>0</v>
      </c>
      <c r="D117" s="42">
        <v>0</v>
      </c>
      <c r="E117" s="148">
        <v>0</v>
      </c>
      <c r="F117" s="120">
        <v>0</v>
      </c>
    </row>
    <row r="118" spans="1:6" ht="22.5" customHeight="1">
      <c r="A118" s="26"/>
      <c r="B118" s="75" t="s">
        <v>155</v>
      </c>
      <c r="C118" s="28">
        <v>2249466</v>
      </c>
      <c r="D118" s="28">
        <v>2249466</v>
      </c>
      <c r="E118" s="143">
        <v>2249466</v>
      </c>
      <c r="F118" s="116">
        <f>(E118/D118)*100</f>
        <v>100</v>
      </c>
    </row>
    <row r="119" spans="1:6" ht="28.5" customHeight="1">
      <c r="A119" s="26" t="s">
        <v>136</v>
      </c>
      <c r="B119" s="211" t="s">
        <v>137</v>
      </c>
      <c r="C119" s="28">
        <v>0</v>
      </c>
      <c r="D119" s="28">
        <v>0</v>
      </c>
      <c r="E119" s="143">
        <v>5028.12</v>
      </c>
      <c r="F119" s="116">
        <v>0</v>
      </c>
    </row>
    <row r="120" spans="1:6" ht="12.75">
      <c r="A120" s="49"/>
      <c r="C120" s="50"/>
      <c r="D120" s="50"/>
      <c r="E120" s="153"/>
      <c r="F120" s="123"/>
    </row>
    <row r="121" spans="1:6" ht="29.25" customHeight="1">
      <c r="A121" s="7" t="s">
        <v>126</v>
      </c>
      <c r="B121" s="8" t="s">
        <v>0</v>
      </c>
      <c r="C121" s="9" t="s">
        <v>110</v>
      </c>
      <c r="D121" s="9" t="s">
        <v>110</v>
      </c>
      <c r="E121" s="9" t="s">
        <v>129</v>
      </c>
      <c r="F121" s="9" t="s">
        <v>130</v>
      </c>
    </row>
    <row r="122" spans="1:6" ht="17.25" customHeight="1">
      <c r="A122" s="10" t="s">
        <v>127</v>
      </c>
      <c r="B122" s="11"/>
      <c r="C122" s="12" t="s">
        <v>128</v>
      </c>
      <c r="D122" s="12" t="s">
        <v>142</v>
      </c>
      <c r="E122" s="12" t="s">
        <v>142</v>
      </c>
      <c r="F122" s="111" t="s">
        <v>131</v>
      </c>
    </row>
    <row r="123" spans="1:6" ht="30.75" customHeight="1">
      <c r="A123" s="197" t="s">
        <v>30</v>
      </c>
      <c r="B123" s="198" t="s">
        <v>31</v>
      </c>
      <c r="C123" s="199">
        <f>SUM(C124:C135)</f>
        <v>304268</v>
      </c>
      <c r="D123" s="199">
        <f>SUM(D124:D135)</f>
        <v>1628044</v>
      </c>
      <c r="E123" s="200">
        <f>SUM(E124:E135)</f>
        <v>1703129.14</v>
      </c>
      <c r="F123" s="192">
        <f>(E123/D123)*100</f>
        <v>104.61198468837452</v>
      </c>
    </row>
    <row r="124" spans="1:6" ht="30" customHeight="1">
      <c r="A124" s="169" t="s">
        <v>132</v>
      </c>
      <c r="B124" s="170" t="s">
        <v>133</v>
      </c>
      <c r="C124" s="171">
        <v>0</v>
      </c>
      <c r="D124" s="171">
        <v>0</v>
      </c>
      <c r="E124" s="165">
        <v>553.53</v>
      </c>
      <c r="F124" s="120">
        <v>0</v>
      </c>
    </row>
    <row r="125" spans="1:6" ht="39" customHeight="1" hidden="1">
      <c r="A125" s="76" t="s">
        <v>65</v>
      </c>
      <c r="B125" s="40" t="s">
        <v>85</v>
      </c>
      <c r="C125" s="36">
        <v>0</v>
      </c>
      <c r="D125" s="36">
        <v>0</v>
      </c>
      <c r="E125" s="146"/>
      <c r="F125" s="115" t="e">
        <f>(E125/D125)*100</f>
        <v>#DIV/0!</v>
      </c>
    </row>
    <row r="126" spans="1:6" ht="31.5" customHeight="1">
      <c r="A126" s="29" t="s">
        <v>64</v>
      </c>
      <c r="B126" s="190" t="s">
        <v>7</v>
      </c>
      <c r="C126" s="36">
        <v>0</v>
      </c>
      <c r="D126" s="36">
        <v>0</v>
      </c>
      <c r="E126" s="146">
        <v>9757.2</v>
      </c>
      <c r="F126" s="115">
        <v>0</v>
      </c>
    </row>
    <row r="127" spans="1:6" ht="65.25" customHeight="1">
      <c r="A127" s="76" t="s">
        <v>56</v>
      </c>
      <c r="B127" s="30" t="s">
        <v>109</v>
      </c>
      <c r="C127" s="36">
        <v>0</v>
      </c>
      <c r="D127" s="36">
        <v>0</v>
      </c>
      <c r="E127" s="146">
        <v>8342.32</v>
      </c>
      <c r="F127" s="115">
        <v>0</v>
      </c>
    </row>
    <row r="128" spans="1:6" ht="40.5" customHeight="1">
      <c r="A128" s="76" t="s">
        <v>61</v>
      </c>
      <c r="B128" s="40" t="s">
        <v>154</v>
      </c>
      <c r="C128" s="36">
        <v>0</v>
      </c>
      <c r="D128" s="36">
        <v>0</v>
      </c>
      <c r="E128" s="146">
        <v>17412.68</v>
      </c>
      <c r="F128" s="115">
        <v>0</v>
      </c>
    </row>
    <row r="129" spans="1:6" ht="27" customHeight="1">
      <c r="A129" s="37" t="s">
        <v>57</v>
      </c>
      <c r="B129" s="164" t="s">
        <v>8</v>
      </c>
      <c r="C129" s="36">
        <v>0</v>
      </c>
      <c r="D129" s="36">
        <v>0</v>
      </c>
      <c r="E129" s="146">
        <v>977.74</v>
      </c>
      <c r="F129" s="115">
        <v>0</v>
      </c>
    </row>
    <row r="130" spans="1:6" ht="48" customHeight="1">
      <c r="A130" s="76" t="s">
        <v>145</v>
      </c>
      <c r="B130" s="78" t="s">
        <v>146</v>
      </c>
      <c r="C130" s="36">
        <v>0</v>
      </c>
      <c r="D130" s="36">
        <v>19015</v>
      </c>
      <c r="E130" s="146">
        <v>19013.77</v>
      </c>
      <c r="F130" s="115">
        <f>(E130/D130)*100</f>
        <v>99.99353142256113</v>
      </c>
    </row>
    <row r="131" spans="1:6" ht="52.5" customHeight="1">
      <c r="A131" s="76" t="s">
        <v>147</v>
      </c>
      <c r="B131" s="40" t="s">
        <v>148</v>
      </c>
      <c r="C131" s="36">
        <v>0</v>
      </c>
      <c r="D131" s="36">
        <v>1100000</v>
      </c>
      <c r="E131" s="146">
        <v>1100000</v>
      </c>
      <c r="F131" s="115">
        <f>(E131/D131)*100</f>
        <v>100</v>
      </c>
    </row>
    <row r="132" spans="1:6" ht="39" customHeight="1">
      <c r="A132" s="76" t="s">
        <v>90</v>
      </c>
      <c r="B132" s="40" t="s">
        <v>149</v>
      </c>
      <c r="C132" s="36">
        <v>0</v>
      </c>
      <c r="D132" s="36">
        <v>99217</v>
      </c>
      <c r="E132" s="146">
        <v>99217</v>
      </c>
      <c r="F132" s="115">
        <f>(E132/D132)*100</f>
        <v>100</v>
      </c>
    </row>
    <row r="133" spans="1:6" ht="38.25">
      <c r="A133" s="76" t="s">
        <v>63</v>
      </c>
      <c r="B133" s="77" t="s">
        <v>20</v>
      </c>
      <c r="C133" s="36">
        <v>0</v>
      </c>
      <c r="D133" s="36">
        <v>13200</v>
      </c>
      <c r="E133" s="146">
        <v>906.5</v>
      </c>
      <c r="F133" s="115">
        <f>(E133/D133)*100</f>
        <v>6.867424242424243</v>
      </c>
    </row>
    <row r="134" spans="1:6" ht="36.75" customHeight="1">
      <c r="A134" s="58" t="s">
        <v>82</v>
      </c>
      <c r="B134" s="78" t="s">
        <v>32</v>
      </c>
      <c r="C134" s="20">
        <v>0</v>
      </c>
      <c r="D134" s="20">
        <v>92344</v>
      </c>
      <c r="E134" s="141">
        <v>83972.16</v>
      </c>
      <c r="F134" s="115">
        <f>(E134/D134)*100</f>
        <v>90.93407259811141</v>
      </c>
    </row>
    <row r="135" spans="1:6" ht="31.5" customHeight="1">
      <c r="A135" s="58" t="s">
        <v>83</v>
      </c>
      <c r="B135" s="78" t="s">
        <v>43</v>
      </c>
      <c r="C135" s="20">
        <f>175500+15900+112868</f>
        <v>304268</v>
      </c>
      <c r="D135" s="20">
        <f>175500+15900+112868</f>
        <v>304268</v>
      </c>
      <c r="E135" s="141">
        <v>362976.24</v>
      </c>
      <c r="F135" s="115">
        <f>(E135/D135)*100</f>
        <v>119.2949110652451</v>
      </c>
    </row>
    <row r="136" spans="1:6" ht="12.75">
      <c r="A136" s="79"/>
      <c r="B136" s="80"/>
      <c r="C136" s="81"/>
      <c r="D136" s="81"/>
      <c r="E136" s="156"/>
      <c r="F136" s="127"/>
    </row>
    <row r="137" spans="1:6" ht="24.75" customHeight="1">
      <c r="A137" s="82" t="s">
        <v>44</v>
      </c>
      <c r="B137" s="212" t="s">
        <v>45</v>
      </c>
      <c r="C137" s="83">
        <f>SUM(C138:C139)</f>
        <v>500000</v>
      </c>
      <c r="D137" s="83">
        <f>SUM(D138:D139)</f>
        <v>527080</v>
      </c>
      <c r="E137" s="157">
        <f>SUM(E138:E139)</f>
        <v>524455.48</v>
      </c>
      <c r="F137" s="128">
        <f>(E137/D137)*100</f>
        <v>99.50206420277756</v>
      </c>
    </row>
    <row r="138" spans="1:6" ht="34.5" customHeight="1">
      <c r="A138" s="58" t="s">
        <v>84</v>
      </c>
      <c r="B138" s="40" t="s">
        <v>6</v>
      </c>
      <c r="C138" s="20">
        <v>500000</v>
      </c>
      <c r="D138" s="20">
        <v>525000</v>
      </c>
      <c r="E138" s="141">
        <v>522375.48</v>
      </c>
      <c r="F138" s="115">
        <f>(E138/D138)*100</f>
        <v>99.50009142857142</v>
      </c>
    </row>
    <row r="139" spans="1:6" ht="38.25">
      <c r="A139" s="84">
        <v>2020</v>
      </c>
      <c r="B139" s="77" t="s">
        <v>20</v>
      </c>
      <c r="C139" s="74">
        <v>0</v>
      </c>
      <c r="D139" s="74">
        <v>2080</v>
      </c>
      <c r="E139" s="149">
        <v>2080</v>
      </c>
      <c r="F139" s="115">
        <f>(E139/D139)*100</f>
        <v>100</v>
      </c>
    </row>
    <row r="140" spans="1:6" ht="12.75">
      <c r="A140" s="85"/>
      <c r="B140" s="86"/>
      <c r="C140" s="87"/>
      <c r="D140" s="87"/>
      <c r="E140" s="155"/>
      <c r="F140" s="126"/>
    </row>
    <row r="141" spans="1:6" ht="25.5" customHeight="1">
      <c r="A141" s="32" t="s">
        <v>86</v>
      </c>
      <c r="B141" s="33" t="s">
        <v>87</v>
      </c>
      <c r="C141" s="52">
        <f>SUM(C142:C144)</f>
        <v>12233000</v>
      </c>
      <c r="D141" s="52">
        <f>SUM(D142:D144)</f>
        <v>11640113</v>
      </c>
      <c r="E141" s="154">
        <f>SUM(E142:E144)</f>
        <v>9031094.620000001</v>
      </c>
      <c r="F141" s="128">
        <f>(E141/D141)*100</f>
        <v>77.58597034238414</v>
      </c>
    </row>
    <row r="142" spans="1:6" ht="29.25" customHeight="1">
      <c r="A142" s="88" t="s">
        <v>57</v>
      </c>
      <c r="B142" s="89" t="s">
        <v>8</v>
      </c>
      <c r="C142" s="44">
        <v>0</v>
      </c>
      <c r="D142" s="44">
        <v>0</v>
      </c>
      <c r="E142" s="150">
        <v>3481.76</v>
      </c>
      <c r="F142" s="115">
        <v>0</v>
      </c>
    </row>
    <row r="143" spans="1:6" ht="41.25" customHeight="1">
      <c r="A143" s="58" t="s">
        <v>65</v>
      </c>
      <c r="B143" s="40" t="s">
        <v>85</v>
      </c>
      <c r="C143" s="44">
        <f>10413000+80000+619000+30000</f>
        <v>11142000</v>
      </c>
      <c r="D143" s="44">
        <v>10366363</v>
      </c>
      <c r="E143" s="150">
        <v>7753862.86</v>
      </c>
      <c r="F143" s="115">
        <f>(E143/D143)*100</f>
        <v>74.7982957957386</v>
      </c>
    </row>
    <row r="144" spans="1:6" ht="39.75" customHeight="1">
      <c r="A144" s="58" t="s">
        <v>82</v>
      </c>
      <c r="B144" s="40" t="s">
        <v>32</v>
      </c>
      <c r="C144" s="20">
        <f>451000+465000+175000</f>
        <v>1091000</v>
      </c>
      <c r="D144" s="20">
        <v>1273750</v>
      </c>
      <c r="E144" s="141">
        <v>1273750</v>
      </c>
      <c r="F144" s="115">
        <f>(E144/D144)*100</f>
        <v>100</v>
      </c>
    </row>
    <row r="145" spans="1:6" ht="13.5" customHeight="1">
      <c r="A145" s="91"/>
      <c r="B145" s="92"/>
      <c r="C145" s="93"/>
      <c r="D145" s="93"/>
      <c r="E145" s="158"/>
      <c r="F145" s="129"/>
    </row>
    <row r="146" spans="1:6" ht="34.5" customHeight="1">
      <c r="A146" s="94" t="s">
        <v>99</v>
      </c>
      <c r="B146" s="95" t="s">
        <v>100</v>
      </c>
      <c r="C146" s="96">
        <f>SUM(C147:C149)</f>
        <v>945000</v>
      </c>
      <c r="D146" s="96">
        <f>SUM(D147:D149)</f>
        <v>1127400</v>
      </c>
      <c r="E146" s="159">
        <f>SUM(E147:E149)</f>
        <v>1035430.8</v>
      </c>
      <c r="F146" s="128">
        <f>(E146/D146)*100</f>
        <v>91.84236295902076</v>
      </c>
    </row>
    <row r="147" spans="1:6" ht="12.75" hidden="1">
      <c r="A147" s="97" t="s">
        <v>57</v>
      </c>
      <c r="B147" s="89" t="s">
        <v>8</v>
      </c>
      <c r="C147" s="65">
        <v>0</v>
      </c>
      <c r="D147" s="65">
        <v>0</v>
      </c>
      <c r="E147" s="141">
        <v>0</v>
      </c>
      <c r="F147" s="115">
        <v>0</v>
      </c>
    </row>
    <row r="148" spans="1:6" ht="32.25" customHeight="1">
      <c r="A148" s="98" t="s">
        <v>101</v>
      </c>
      <c r="B148" s="35" t="s">
        <v>125</v>
      </c>
      <c r="C148" s="99">
        <v>945000</v>
      </c>
      <c r="D148" s="99">
        <v>945000</v>
      </c>
      <c r="E148" s="144">
        <v>883044</v>
      </c>
      <c r="F148" s="125">
        <f>(E148/D148)*100</f>
        <v>93.44380952380953</v>
      </c>
    </row>
    <row r="149" spans="1:6" ht="38.25">
      <c r="A149" s="98" t="s">
        <v>124</v>
      </c>
      <c r="B149" s="35" t="s">
        <v>138</v>
      </c>
      <c r="C149" s="44">
        <v>0</v>
      </c>
      <c r="D149" s="65">
        <v>182400</v>
      </c>
      <c r="E149" s="141">
        <v>152386.8</v>
      </c>
      <c r="F149" s="115">
        <f>(E149/D149)*100</f>
        <v>83.5453947368421</v>
      </c>
    </row>
    <row r="150" spans="1:6" ht="12.75">
      <c r="A150" s="49"/>
      <c r="B150" s="100"/>
      <c r="C150" s="50"/>
      <c r="D150" s="50"/>
      <c r="E150" s="153"/>
      <c r="F150" s="123"/>
    </row>
    <row r="151" spans="1:6" ht="35.25" customHeight="1">
      <c r="A151" s="94" t="s">
        <v>120</v>
      </c>
      <c r="B151" s="95" t="s">
        <v>121</v>
      </c>
      <c r="C151" s="172">
        <f>SUM(C152,C153)</f>
        <v>0</v>
      </c>
      <c r="D151" s="172">
        <f>SUM(D152,D153)</f>
        <v>268294</v>
      </c>
      <c r="E151" s="159">
        <f>SUM(E152,E153)</f>
        <v>169983.38999999998</v>
      </c>
      <c r="F151" s="128">
        <f>(E151/D151)*100</f>
        <v>63.35713433770416</v>
      </c>
    </row>
    <row r="152" spans="1:6" ht="38.25">
      <c r="A152" s="63" t="s">
        <v>63</v>
      </c>
      <c r="B152" s="77" t="s">
        <v>20</v>
      </c>
      <c r="C152" s="44">
        <v>0</v>
      </c>
      <c r="D152" s="20">
        <v>2000</v>
      </c>
      <c r="E152" s="141">
        <v>1999.99</v>
      </c>
      <c r="F152" s="115">
        <f>(E152/D152)*100</f>
        <v>99.9995</v>
      </c>
    </row>
    <row r="153" spans="1:6" ht="46.5" customHeight="1">
      <c r="A153" s="98" t="s">
        <v>82</v>
      </c>
      <c r="B153" s="40" t="s">
        <v>32</v>
      </c>
      <c r="C153" s="44">
        <v>0</v>
      </c>
      <c r="D153" s="20">
        <v>266294</v>
      </c>
      <c r="E153" s="141">
        <v>167983.4</v>
      </c>
      <c r="F153" s="115">
        <f>(E153/D153)*100</f>
        <v>63.08193199996995</v>
      </c>
    </row>
    <row r="154" spans="1:6" ht="9" customHeight="1">
      <c r="A154" s="201"/>
      <c r="B154" s="202"/>
      <c r="C154" s="203"/>
      <c r="D154" s="204"/>
      <c r="E154" s="205"/>
      <c r="F154" s="206"/>
    </row>
    <row r="155" spans="1:6" ht="33" customHeight="1">
      <c r="A155" s="7" t="s">
        <v>126</v>
      </c>
      <c r="B155" s="8" t="s">
        <v>0</v>
      </c>
      <c r="C155" s="9" t="s">
        <v>110</v>
      </c>
      <c r="D155" s="9" t="s">
        <v>110</v>
      </c>
      <c r="E155" s="9" t="s">
        <v>129</v>
      </c>
      <c r="F155" s="9" t="s">
        <v>130</v>
      </c>
    </row>
    <row r="156" spans="1:6" ht="16.5" customHeight="1">
      <c r="A156" s="10" t="s">
        <v>127</v>
      </c>
      <c r="B156" s="11"/>
      <c r="C156" s="12" t="s">
        <v>128</v>
      </c>
      <c r="D156" s="12" t="s">
        <v>142</v>
      </c>
      <c r="E156" s="12" t="s">
        <v>142</v>
      </c>
      <c r="F156" s="111" t="s">
        <v>131</v>
      </c>
    </row>
    <row r="157" spans="1:6" ht="34.5" customHeight="1">
      <c r="A157" s="17" t="s">
        <v>33</v>
      </c>
      <c r="B157" s="207" t="s">
        <v>34</v>
      </c>
      <c r="C157" s="34">
        <f>SUM(C158:C163)</f>
        <v>32568600</v>
      </c>
      <c r="D157" s="34">
        <f>SUM(D158:D163)</f>
        <v>32768600</v>
      </c>
      <c r="E157" s="145">
        <f>SUM(E158:E163)</f>
        <v>15198846.76</v>
      </c>
      <c r="F157" s="208">
        <f>(E157/D157)*100</f>
        <v>46.38235005462546</v>
      </c>
    </row>
    <row r="158" spans="1:6" s="50" customFormat="1" ht="28.5" customHeight="1">
      <c r="A158" s="26" t="s">
        <v>64</v>
      </c>
      <c r="B158" s="101" t="s">
        <v>122</v>
      </c>
      <c r="C158" s="74">
        <v>4000</v>
      </c>
      <c r="D158" s="74">
        <v>4000</v>
      </c>
      <c r="E158" s="149">
        <v>8078.28</v>
      </c>
      <c r="F158" s="115">
        <f>(E158/D158)*100</f>
        <v>201.957</v>
      </c>
    </row>
    <row r="159" spans="1:6" ht="27" customHeight="1">
      <c r="A159" s="29" t="s">
        <v>56</v>
      </c>
      <c r="B159" s="30" t="s">
        <v>109</v>
      </c>
      <c r="C159" s="20">
        <v>0</v>
      </c>
      <c r="D159" s="20">
        <v>0</v>
      </c>
      <c r="E159" s="141">
        <v>173147.93</v>
      </c>
      <c r="F159" s="115">
        <v>0</v>
      </c>
    </row>
    <row r="160" spans="1:6" ht="26.25" customHeight="1">
      <c r="A160" s="29" t="s">
        <v>57</v>
      </c>
      <c r="B160" s="89" t="s">
        <v>8</v>
      </c>
      <c r="C160" s="20">
        <v>0</v>
      </c>
      <c r="D160" s="20">
        <v>0</v>
      </c>
      <c r="E160" s="141">
        <v>66741.64</v>
      </c>
      <c r="F160" s="115">
        <v>0</v>
      </c>
    </row>
    <row r="161" spans="1:6" ht="26.25" customHeight="1">
      <c r="A161" s="29" t="s">
        <v>62</v>
      </c>
      <c r="B161" s="53" t="s">
        <v>28</v>
      </c>
      <c r="C161" s="20">
        <v>0</v>
      </c>
      <c r="D161" s="20">
        <v>0</v>
      </c>
      <c r="E161" s="141">
        <v>564</v>
      </c>
      <c r="F161" s="115">
        <v>0</v>
      </c>
    </row>
    <row r="162" spans="1:6" ht="45" customHeight="1">
      <c r="A162" s="29" t="s">
        <v>123</v>
      </c>
      <c r="B162" s="62" t="s">
        <v>102</v>
      </c>
      <c r="C162" s="44">
        <v>32564600</v>
      </c>
      <c r="D162" s="44">
        <v>32564600</v>
      </c>
      <c r="E162" s="150">
        <v>14750314.91</v>
      </c>
      <c r="F162" s="115">
        <f>(E162/D162)*100</f>
        <v>45.29555072072127</v>
      </c>
    </row>
    <row r="163" spans="1:6" ht="48" customHeight="1">
      <c r="A163" s="29" t="s">
        <v>150</v>
      </c>
      <c r="B163" s="62" t="s">
        <v>151</v>
      </c>
      <c r="C163" s="44">
        <v>0</v>
      </c>
      <c r="D163" s="44">
        <v>200000</v>
      </c>
      <c r="E163" s="150">
        <v>200000</v>
      </c>
      <c r="F163" s="115">
        <f>(E163/D163)*100</f>
        <v>100</v>
      </c>
    </row>
    <row r="164" spans="1:6" ht="12.75">
      <c r="A164" s="59"/>
      <c r="B164" s="60"/>
      <c r="C164" s="102"/>
      <c r="D164" s="102"/>
      <c r="E164" s="160"/>
      <c r="F164" s="132"/>
    </row>
    <row r="165" spans="1:6" ht="28.5" customHeight="1">
      <c r="A165" s="94" t="s">
        <v>54</v>
      </c>
      <c r="B165" s="95" t="s">
        <v>55</v>
      </c>
      <c r="C165" s="172">
        <f>SUM(C166)</f>
        <v>0</v>
      </c>
      <c r="D165" s="172">
        <f>SUM(D166)</f>
        <v>0</v>
      </c>
      <c r="E165" s="159">
        <f>SUM(E166)</f>
        <v>549</v>
      </c>
      <c r="F165" s="128">
        <v>0</v>
      </c>
    </row>
    <row r="166" spans="1:6" ht="29.25" customHeight="1">
      <c r="A166" s="63" t="s">
        <v>62</v>
      </c>
      <c r="B166" s="53" t="s">
        <v>28</v>
      </c>
      <c r="C166" s="20">
        <v>0</v>
      </c>
      <c r="D166" s="20">
        <v>0</v>
      </c>
      <c r="E166" s="141">
        <v>549</v>
      </c>
      <c r="F166" s="115">
        <v>0</v>
      </c>
    </row>
    <row r="167" spans="1:6" ht="12.75">
      <c r="A167" s="59"/>
      <c r="B167" s="60"/>
      <c r="C167" s="103"/>
      <c r="D167" s="103"/>
      <c r="E167" s="161"/>
      <c r="F167" s="133"/>
    </row>
    <row r="168" spans="1:6" ht="25.5" customHeight="1">
      <c r="A168" s="82" t="s">
        <v>139</v>
      </c>
      <c r="B168" s="104" t="s">
        <v>140</v>
      </c>
      <c r="C168" s="52">
        <f>SUM(C169:C171)</f>
        <v>0</v>
      </c>
      <c r="D168" s="52">
        <f>SUM(D169:D171)</f>
        <v>778583</v>
      </c>
      <c r="E168" s="154">
        <f>SUM(E169:E171)</f>
        <v>819355.89</v>
      </c>
      <c r="F168" s="128">
        <f>(E168/D168)*100</f>
        <v>105.23680712268313</v>
      </c>
    </row>
    <row r="169" spans="1:6" ht="26.25" customHeight="1">
      <c r="A169" s="173" t="s">
        <v>60</v>
      </c>
      <c r="B169" s="170" t="s">
        <v>108</v>
      </c>
      <c r="C169" s="174">
        <v>0</v>
      </c>
      <c r="D169" s="174">
        <v>778583</v>
      </c>
      <c r="E169" s="175">
        <v>795893.06</v>
      </c>
      <c r="F169" s="115">
        <f>(E169/D169)*100</f>
        <v>102.22327741550998</v>
      </c>
    </row>
    <row r="170" spans="1:6" ht="27" customHeight="1">
      <c r="A170" s="173" t="s">
        <v>57</v>
      </c>
      <c r="B170" s="89" t="s">
        <v>8</v>
      </c>
      <c r="C170" s="174">
        <v>0</v>
      </c>
      <c r="D170" s="174">
        <v>0</v>
      </c>
      <c r="E170" s="175">
        <v>23462.83</v>
      </c>
      <c r="F170" s="115">
        <v>0</v>
      </c>
    </row>
    <row r="171" spans="1:6" ht="24.75" customHeight="1" hidden="1">
      <c r="A171" s="56" t="s">
        <v>136</v>
      </c>
      <c r="B171" s="57" t="s">
        <v>137</v>
      </c>
      <c r="C171" s="74">
        <v>0</v>
      </c>
      <c r="D171" s="74">
        <v>0</v>
      </c>
      <c r="E171" s="149"/>
      <c r="F171" s="115">
        <v>0</v>
      </c>
    </row>
    <row r="172" spans="1:6" ht="12.75">
      <c r="A172" s="105"/>
      <c r="B172" s="101"/>
      <c r="C172" s="103"/>
      <c r="D172" s="103"/>
      <c r="E172" s="161"/>
      <c r="F172" s="133"/>
    </row>
    <row r="173" spans="1:6" ht="12.75">
      <c r="A173" s="106"/>
      <c r="B173" s="16"/>
      <c r="C173" s="16"/>
      <c r="D173" s="16"/>
      <c r="E173" s="142"/>
      <c r="F173" s="113"/>
    </row>
    <row r="174" spans="1:6" ht="12.75">
      <c r="A174" s="107"/>
      <c r="B174" s="108" t="s">
        <v>35</v>
      </c>
      <c r="C174" s="109">
        <f>SUM(C9,C12,C16,C28,C39,C47,C62,C65,C71,C112,C123,C137,C141,C146,C151,C157,C165,C168)</f>
        <v>98939380</v>
      </c>
      <c r="D174" s="109">
        <f>SUM(D9,D12,D16,D28,D39,D47,D62,D65,D71,D112,D123,D137,D141,D146,D151,D157,D165,D168)</f>
        <v>102254387</v>
      </c>
      <c r="E174" s="191">
        <f>SUM(E9,E12,E16,E28,E39,E47,E62,E65,E71,E112,E123,E137,E141,E146,E151,E157,E165,E168)</f>
        <v>83387680.17999999</v>
      </c>
      <c r="F174" s="134">
        <f>(E174/D174)*100</f>
        <v>81.5492446108938</v>
      </c>
    </row>
    <row r="175" spans="1:6" ht="12.75">
      <c r="A175" s="110"/>
      <c r="B175" s="90"/>
      <c r="C175" s="90"/>
      <c r="D175" s="90"/>
      <c r="E175" s="162"/>
      <c r="F175" s="135"/>
    </row>
    <row r="178" ht="12.75">
      <c r="B178" s="3" t="s">
        <v>38</v>
      </c>
    </row>
  </sheetData>
  <mergeCells count="7">
    <mergeCell ref="F112:F113"/>
    <mergeCell ref="E112:E113"/>
    <mergeCell ref="B41:B43"/>
    <mergeCell ref="A112:A113"/>
    <mergeCell ref="B112:B113"/>
    <mergeCell ref="C112:C113"/>
    <mergeCell ref="D112:D113"/>
  </mergeCells>
  <printOptions/>
  <pageMargins left="0.984251968503937" right="0.34" top="0.96" bottom="0.984251968503937" header="0.72" footer="0.5118110236220472"/>
  <pageSetup fitToHeight="4" horizontalDpi="600" verticalDpi="600" orientation="portrait" paperSize="9" scale="62" r:id="rId1"/>
  <headerFooter alignWithMargins="0">
    <oddHeader>&amp;CDochody budżetowe na 2006 rok</oddHeader>
  </headerFooter>
  <rowBreaks count="3" manualBreakCount="3">
    <brk id="58" max="255" man="1"/>
    <brk id="119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2007-03-19T11:36:08Z</cp:lastPrinted>
  <dcterms:created xsi:type="dcterms:W3CDTF">2000-09-18T08:51:07Z</dcterms:created>
  <dcterms:modified xsi:type="dcterms:W3CDTF">2007-03-19T11:36:11Z</dcterms:modified>
  <cp:category/>
  <cp:version/>
  <cp:contentType/>
  <cp:contentStatus/>
</cp:coreProperties>
</file>